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 firstSheet="1" activeTab="1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V SBOs" sheetId="8" r:id="rId8"/>
  </sheets>
  <definedNames>
    <definedName name="_xlnm.Print_Titles" localSheetId="0">Declaration!$4:$6</definedName>
    <definedName name="_xlnm.Print_Titles" localSheetId="7">'Table-V SBOs'!$4:$6</definedName>
  </definedNames>
  <calcPr calcId="145621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O8" i="5"/>
  <c r="M8" i="5"/>
  <c r="L8" i="5"/>
  <c r="I8" i="5"/>
  <c r="O7" i="5"/>
  <c r="M7" i="5"/>
  <c r="L7" i="5"/>
  <c r="I7" i="5"/>
  <c r="T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T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O43" i="4"/>
  <c r="M43" i="4"/>
  <c r="L43" i="4"/>
  <c r="I43" i="4"/>
  <c r="Q42" i="4"/>
  <c r="O42" i="4"/>
  <c r="M42" i="4"/>
  <c r="L42" i="4"/>
  <c r="I42" i="4"/>
  <c r="O41" i="4"/>
  <c r="M41" i="4"/>
  <c r="L41" i="4"/>
  <c r="I41" i="4"/>
  <c r="O39" i="4"/>
  <c r="M39" i="4"/>
  <c r="L39" i="4"/>
  <c r="I39" i="4"/>
  <c r="O38" i="4"/>
  <c r="M38" i="4"/>
  <c r="L38" i="4"/>
  <c r="I38" i="4"/>
  <c r="O37" i="4"/>
  <c r="M37" i="4"/>
  <c r="L37" i="4"/>
  <c r="I37" i="4"/>
  <c r="Q35" i="4"/>
  <c r="O35" i="4"/>
  <c r="M35" i="4"/>
  <c r="L35" i="4"/>
  <c r="I35" i="4"/>
  <c r="Q34" i="4"/>
  <c r="O34" i="4"/>
  <c r="M34" i="4"/>
  <c r="L34" i="4"/>
  <c r="I34" i="4"/>
  <c r="Q33" i="4"/>
  <c r="O33" i="4"/>
  <c r="M33" i="4"/>
  <c r="L33" i="4"/>
  <c r="I33" i="4"/>
  <c r="Q32" i="4"/>
  <c r="O32" i="4"/>
  <c r="M32" i="4"/>
  <c r="L32" i="4"/>
  <c r="I32" i="4"/>
  <c r="Q31" i="4"/>
  <c r="O31" i="4"/>
  <c r="M31" i="4"/>
  <c r="L31" i="4"/>
  <c r="I31" i="4"/>
  <c r="Q30" i="4"/>
  <c r="O30" i="4"/>
  <c r="M30" i="4"/>
  <c r="L30" i="4"/>
  <c r="I30" i="4"/>
  <c r="Q29" i="4"/>
  <c r="O29" i="4"/>
  <c r="M29" i="4"/>
  <c r="L29" i="4"/>
  <c r="I29" i="4"/>
  <c r="Q28" i="4"/>
  <c r="O28" i="4"/>
  <c r="M28" i="4"/>
  <c r="L28" i="4"/>
  <c r="I28" i="4"/>
  <c r="Q27" i="4"/>
  <c r="O27" i="4"/>
  <c r="M27" i="4"/>
  <c r="L27" i="4"/>
  <c r="I27" i="4"/>
  <c r="Q26" i="4"/>
  <c r="O26" i="4"/>
  <c r="M26" i="4"/>
  <c r="L26" i="4"/>
  <c r="I26" i="4"/>
  <c r="Q25" i="4"/>
  <c r="O25" i="4"/>
  <c r="M25" i="4"/>
  <c r="L25" i="4"/>
  <c r="I25" i="4"/>
  <c r="Q24" i="4"/>
  <c r="O24" i="4"/>
  <c r="M24" i="4"/>
  <c r="L24" i="4"/>
  <c r="I24" i="4"/>
  <c r="Q23" i="4"/>
  <c r="O23" i="4"/>
  <c r="M23" i="4"/>
  <c r="L23" i="4"/>
  <c r="I23" i="4"/>
  <c r="O22" i="4"/>
  <c r="M22" i="4"/>
  <c r="L22" i="4"/>
  <c r="I22" i="4"/>
  <c r="O21" i="4"/>
  <c r="M21" i="4"/>
  <c r="L21" i="4"/>
  <c r="I21" i="4"/>
  <c r="T19" i="4"/>
  <c r="S19" i="4"/>
  <c r="R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O18" i="4"/>
  <c r="M18" i="4"/>
  <c r="L18" i="4"/>
  <c r="I18" i="4"/>
  <c r="T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M12" i="4"/>
  <c r="L12" i="4"/>
  <c r="I12" i="4"/>
  <c r="O11" i="4"/>
  <c r="M11" i="4"/>
  <c r="L11" i="4"/>
  <c r="I11" i="4"/>
  <c r="O10" i="4"/>
  <c r="M10" i="4"/>
  <c r="L10" i="4"/>
  <c r="I10" i="4"/>
  <c r="O9" i="4"/>
  <c r="M9" i="4"/>
  <c r="L9" i="4"/>
  <c r="I9" i="4"/>
  <c r="O8" i="4"/>
  <c r="M8" i="4"/>
  <c r="L8" i="4"/>
  <c r="I8" i="4"/>
  <c r="T25" i="3"/>
  <c r="S25" i="3"/>
  <c r="R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O22" i="3"/>
  <c r="M22" i="3"/>
  <c r="L22" i="3"/>
  <c r="I22" i="3"/>
  <c r="O20" i="3"/>
  <c r="M20" i="3"/>
  <c r="L20" i="3"/>
  <c r="I20" i="3"/>
  <c r="O18" i="3"/>
  <c r="M18" i="3"/>
  <c r="L18" i="3"/>
  <c r="I18" i="3"/>
  <c r="O17" i="3"/>
  <c r="M17" i="3"/>
  <c r="L17" i="3"/>
  <c r="I17" i="3"/>
  <c r="O16" i="3"/>
  <c r="M16" i="3"/>
  <c r="L16" i="3"/>
  <c r="I16" i="3"/>
  <c r="T14" i="3"/>
  <c r="S14" i="3"/>
  <c r="R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S13" i="3"/>
  <c r="Q13" i="3"/>
  <c r="O13" i="3"/>
  <c r="M13" i="3"/>
  <c r="L13" i="3"/>
  <c r="I13" i="3"/>
  <c r="S12" i="3"/>
  <c r="Q12" i="3"/>
  <c r="O12" i="3"/>
  <c r="M12" i="3"/>
  <c r="L12" i="3"/>
  <c r="I12" i="3"/>
  <c r="O11" i="3"/>
  <c r="M11" i="3"/>
  <c r="L11" i="3"/>
  <c r="I11" i="3"/>
  <c r="O10" i="3"/>
  <c r="M10" i="3"/>
  <c r="L10" i="3"/>
  <c r="I10" i="3"/>
  <c r="O9" i="3"/>
  <c r="M9" i="3"/>
  <c r="L9" i="3"/>
  <c r="I9" i="3"/>
  <c r="O8" i="3"/>
  <c r="M8" i="3"/>
  <c r="L8" i="3"/>
  <c r="I8" i="3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N9" i="2"/>
  <c r="L9" i="2"/>
  <c r="H9" i="2"/>
</calcChain>
</file>

<file path=xl/sharedStrings.xml><?xml version="1.0" encoding="utf-8"?>
<sst xmlns="http://schemas.openxmlformats.org/spreadsheetml/2006/main" count="412" uniqueCount="192">
  <si>
    <t>Format of Holding of Specified securities</t>
  </si>
  <si>
    <t>1.</t>
  </si>
  <si>
    <t>Name of Listed Entity:KAARYA FACILITIES AND SERVICES LIMITED</t>
  </si>
  <si>
    <t>2.</t>
  </si>
  <si>
    <t xml:space="preserve">Scrip Code/Name of Scrip/Class of Security:540756,KAARYAFSL,EQUITY SHARES  </t>
  </si>
  <si>
    <t>3.</t>
  </si>
  <si>
    <t>Share Holding Pattern Filed under: Reg. 31(1)(a)/Reg.31(1)(b)/Reg.31(1)(c)</t>
  </si>
  <si>
    <t>a. if under 31(1)(b) then indicate the report for quarter ending 30/06/2022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</si>
  <si>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</si>
  <si>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</si>
  <si>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</si>
  <si>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</si>
  <si>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</si>
  <si>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</si>
  <si>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</si>
  <si>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</si>
  <si>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</si>
  <si>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</si>
  <si>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</si>
  <si>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</si>
  <si>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</si>
  <si>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</si>
  <si>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</si>
  <si>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</si>
  <si>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</si>
  <si>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</si>
  <si>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</si>
  <si>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</si>
  <si>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</si>
  <si>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</si>
  <si>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</si>
  <si>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</si>
  <si>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</si>
  <si>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</si>
  <si>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</si>
  <si>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</si>
  <si>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</si>
  <si>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</si>
  <si>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</si>
  <si>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</si>
  <si>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</si>
  <si>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</si>
  <si>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</si>
  <si>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</si>
  <si>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</si>
  <si>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</si>
  <si>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</si>
  <si>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</si>
  <si>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</si>
  <si>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</si>
  <si>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</si>
  <si>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</si>
  <si>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</si>
  <si>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</si>
  <si>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</si>
  <si>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</si>
  <si>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</si>
  <si>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</si>
  <si>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</si>
  <si>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</si>
  <si>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</si>
  <si>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</si>
  <si>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</si>
  <si>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</si>
  <si>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</si>
  <si>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</si>
  <si>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</si>
  <si>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</si>
  <si>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</si>
  <si>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</si>
  <si>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</si>
  <si>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</si>
  <si>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</si>
  <si>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</si>
  <si>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</si>
  <si>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</si>
  <si>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</si>
  <si>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</si>
  <si>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</si>
  <si>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</si>
  <si>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</si>
  <si>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</si>
  <si>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</si>
  <si>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</si>
  <si>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</si>
  <si>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</si>
  <si>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</si>
  <si>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</si>
  <si>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</si>
  <si>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</si>
  <si>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</si>
  <si>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</si>
  <si>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</si>
  <si>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</si>
  <si>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</si>
  <si>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VISHAL  V  PANCHAL                                                                                                                                    </t>
  </si>
  <si>
    <t xml:space="preserve">AKGPP9947F                    </t>
  </si>
  <si>
    <t xml:space="preserve">VINEET S PANDEY                                                                                                                                       </t>
  </si>
  <si>
    <t xml:space="preserve">ALLPP6562G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</si>
  <si>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</si>
  <si>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</si>
  <si>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</si>
  <si>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</si>
  <si>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</si>
  <si>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</si>
  <si>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</si>
  <si>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</si>
  <si>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</si>
  <si>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</si>
  <si>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</si>
  <si>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</si>
  <si>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</si>
  <si>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</si>
  <si>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</si>
  <si>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</si>
  <si>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</si>
  <si>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</si>
  <si>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</si>
  <si>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</si>
  <si>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</si>
  <si>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>(h)</t>
  </si>
  <si>
    <t>Provident Funds/Pension Funds</t>
  </si>
  <si>
    <t>(i)</t>
  </si>
  <si>
    <t>Sub Total (B)(1)</t>
  </si>
  <si>
    <t>Central Government/State Government(s)/President of India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</si>
  <si>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</si>
  <si>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</si>
  <si>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</si>
  <si>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</si>
  <si>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</si>
  <si>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NISHIL SURENDRA MARFATIA (HUF)                                                                                                                        </t>
  </si>
  <si>
    <t xml:space="preserve">AAFHM0195R                    </t>
  </si>
  <si>
    <t xml:space="preserve">HARI JHUNJHUNWALA                                                                                                                                     </t>
  </si>
  <si>
    <t xml:space="preserve">AAMPJ2980J                    </t>
  </si>
  <si>
    <t xml:space="preserve">NIMESH SHASHIKANT MEHTA                                                                                                                               </t>
  </si>
  <si>
    <t xml:space="preserve">ABBPM1694C                    </t>
  </si>
  <si>
    <t xml:space="preserve">AMIT SWARUPCHAND KORADIA                                                                                                                              </t>
  </si>
  <si>
    <t xml:space="preserve">ABGPK5005J                    </t>
  </si>
  <si>
    <t xml:space="preserve">SHREYA NISHIL MARFATIA                                                                                                                                </t>
  </si>
  <si>
    <t xml:space="preserve">ACLPM8572A                    </t>
  </si>
  <si>
    <t xml:space="preserve">MOHIT GANESH GUPTA                                                                                                                                    </t>
  </si>
  <si>
    <t xml:space="preserve">BFVPG5964E                    </t>
  </si>
  <si>
    <t xml:space="preserve">SWETA MAHESH SHAH                                                                                                                                     </t>
  </si>
  <si>
    <t xml:space="preserve">BGKPS5708N                    </t>
  </si>
  <si>
    <t xml:space="preserve">SOHIL MAHESHBHAI SHAH                                                                                                                                 </t>
  </si>
  <si>
    <t xml:space="preserve">BHSPS3185E                    </t>
  </si>
  <si>
    <t xml:space="preserve">ANJALI KHATTER                                                                                                                                        </t>
  </si>
  <si>
    <t xml:space="preserve">BZAPK3743G                    </t>
  </si>
  <si>
    <t xml:space="preserve">DARSHI SHAH                                                                                                                                           </t>
  </si>
  <si>
    <t xml:space="preserve">BZWPS8361J                    </t>
  </si>
  <si>
    <t xml:space="preserve">NUPUR ANIL SHAH                                                                                                                                       </t>
  </si>
  <si>
    <t xml:space="preserve">DNUPS3907J                    </t>
  </si>
  <si>
    <t xml:space="preserve">SAPAN ANIL SHAH                                                                                                                                       </t>
  </si>
  <si>
    <t xml:space="preserve">DNUPS3910P                    </t>
  </si>
  <si>
    <t xml:space="preserve">MARGI JIGNESHBHAI SHAH                                                                                                                                </t>
  </si>
  <si>
    <t xml:space="preserve">DNUPS3969E                    </t>
  </si>
  <si>
    <t>NBFCs Registered with RBI</t>
  </si>
  <si>
    <t>Employee Trusts</t>
  </si>
  <si>
    <t>Overseas Depositories (Holding DRs)(Balancing figure)</t>
  </si>
  <si>
    <t xml:space="preserve">BODIES CORPORATES                                 </t>
  </si>
  <si>
    <t xml:space="preserve">MARFATIA STOCK BROKING PVT LTD                                                                                                                        </t>
  </si>
  <si>
    <t xml:space="preserve">AADCM6730B                    </t>
  </si>
  <si>
    <t xml:space="preserve">NON RESIDENT INDIANS   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</si>
  <si>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</si>
  <si>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</si>
  <si>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</si>
  <si>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</si>
  <si>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</si>
  <si>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</si>
  <si>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</si>
  <si>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</si>
  <si>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</si>
  <si>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</si>
  <si>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</si>
  <si>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</si>
  <si>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Table V - Statement showing details of Significant Beneficial Owners (SBOs)</t>
  </si>
  <si>
    <t>Sno</t>
  </si>
  <si>
    <t>Details of the significant beneficial owner</t>
  </si>
  <si>
    <t xml:space="preserve">Details of the registered owner </t>
  </si>
  <si>
    <t>Particulars of the shares in which significant beneficial interest is held by the beneficial owner</t>
  </si>
  <si>
    <t>Date of creation/acquisition of significant beneficial interest</t>
  </si>
  <si>
    <t xml:space="preserve"> </t>
  </si>
  <si>
    <t>I</t>
  </si>
  <si>
    <t>II</t>
  </si>
  <si>
    <t>III</t>
  </si>
  <si>
    <t>IV</t>
  </si>
  <si>
    <t>Sr No</t>
  </si>
  <si>
    <t>Name</t>
  </si>
  <si>
    <t>Nationality</t>
  </si>
  <si>
    <t>Number of Shares</t>
  </si>
  <si>
    <t xml:space="preserve">Shareholding as a % of total no of shares (Calculated as per SCRR 1957) As a % of (A+B+C2) </t>
  </si>
  <si>
    <t xml:space="preserve">  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</si>
</sst>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2" t="s">
        <v>0</v>
      </c>
      <c r="B1" s="2"/>
      <c r="C1" s="2"/>
      <c r="D1" s="2"/>
    </row>
    <row r="3" spans="1:4" x14ac:dyDescent="0.25">
      <c r="A3" s="3" t="s">
        <v>1</v>
      </c>
      <c r="B3" t="s">
        <v>2</v>
      </c>
    </row>
    <row r="4" spans="1:4" x14ac:dyDescent="0.25">
      <c r="A4" s="3" t="s">
        <v>3</v>
      </c>
      <c r="B4" t="s">
        <v>4</v>
      </c>
    </row>
    <row r="5" spans="1:4" x14ac:dyDescent="0.25">
      <c r="A5" s="3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3" t="s">
        <v>9</v>
      </c>
      <c r="B8" t="s">
        <v>10</v>
      </c>
    </row>
    <row r="9" spans="1:4" x14ac:dyDescent="0.25">
      <c r="A9" s="4"/>
      <c r="B9" s="4" t="s">
        <v>11</v>
      </c>
      <c r="C9" s="4" t="s">
        <v>12</v>
      </c>
      <c r="D9" s="4" t="s">
        <v>13</v>
      </c>
    </row>
    <row r="10" spans="1:4" x14ac:dyDescent="0.25">
      <c r="A10" s="5" t="s">
        <v>14</v>
      </c>
      <c r="B10" s="4" t="s">
        <v>15</v>
      </c>
      <c r="C10" s="4"/>
      <c r="D10" s="4"/>
    </row>
    <row r="11" spans="1:4" x14ac:dyDescent="0.25">
      <c r="A11" s="5" t="s">
        <v>16</v>
      </c>
      <c r="B11" s="4" t="s">
        <v>17</v>
      </c>
      <c r="C11" s="4"/>
      <c r="D11" s="4"/>
    </row>
    <row r="12" spans="1:4" x14ac:dyDescent="0.25">
      <c r="A12" s="5" t="s">
        <v>18</v>
      </c>
      <c r="B12" s="4" t="s">
        <v>19</v>
      </c>
      <c r="C12" s="4"/>
      <c r="D12" s="4"/>
    </row>
    <row r="13" spans="1:4" x14ac:dyDescent="0.25">
      <c r="A13" s="5" t="s">
        <v>20</v>
      </c>
      <c r="B13" s="4" t="s">
        <v>21</v>
      </c>
      <c r="C13" s="4"/>
      <c r="D13" s="4"/>
    </row>
    <row r="14" spans="1:4" x14ac:dyDescent="0.25">
      <c r="A14" s="5" t="s">
        <v>22</v>
      </c>
      <c r="B14" s="4" t="s">
        <v>23</v>
      </c>
      <c r="C14" s="4"/>
      <c r="D14" s="4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3" t="s">
        <v>29</v>
      </c>
      <c r="B24" t="s">
        <v>30</v>
      </c>
    </row>
    <row r="25" spans="1:2" s="6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"/>
      <c r="B1" s="1"/>
      <c r="C1" s="1"/>
      <c r="D1" s="1"/>
    </row>
    <row r="2" spans="1:19" s="7" customFormat="1" ht="15.75" x14ac:dyDescent="0.25">
      <c r="A2" s="7" t="s">
        <v>32</v>
      </c>
    </row>
    <row r="4" spans="1:19" s="6" customFormat="1" ht="75" customHeight="1" x14ac:dyDescent="0.25">
      <c r="A4" s="8" t="s">
        <v>31</v>
      </c>
      <c r="B4" s="9" t="s">
        <v>33</v>
      </c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10" t="s">
        <v>40</v>
      </c>
      <c r="J4" s="10"/>
      <c r="K4" s="10"/>
      <c r="L4" s="10"/>
      <c r="M4" s="8" t="s">
        <v>41</v>
      </c>
      <c r="N4" s="8" t="s">
        <v>42</v>
      </c>
      <c r="O4" s="10" t="s">
        <v>43</v>
      </c>
      <c r="P4" s="10"/>
      <c r="Q4" s="10" t="s">
        <v>44</v>
      </c>
      <c r="R4" s="10"/>
      <c r="S4" s="8" t="s">
        <v>45</v>
      </c>
    </row>
    <row r="5" spans="1:19" s="6" customFormat="1" ht="30" customHeight="1" x14ac:dyDescent="0.25">
      <c r="A5" s="11"/>
      <c r="B5" s="11"/>
      <c r="C5" s="11"/>
      <c r="D5" s="11"/>
      <c r="E5" s="11"/>
      <c r="F5" s="11"/>
      <c r="G5" s="11"/>
      <c r="H5" s="11"/>
      <c r="I5" s="12" t="s">
        <v>46</v>
      </c>
      <c r="J5" s="12"/>
      <c r="K5" s="12"/>
      <c r="L5" s="8" t="s">
        <v>47</v>
      </c>
      <c r="M5" s="11"/>
      <c r="N5" s="11"/>
      <c r="O5" s="8" t="s">
        <v>48</v>
      </c>
      <c r="P5" s="8" t="s">
        <v>49</v>
      </c>
      <c r="Q5" s="8" t="s">
        <v>48</v>
      </c>
      <c r="R5" s="8" t="s">
        <v>49</v>
      </c>
      <c r="S5" s="11"/>
    </row>
    <row r="6" spans="1:19" s="6" customFormat="1" x14ac:dyDescent="0.25">
      <c r="A6" s="11"/>
      <c r="B6" s="11"/>
      <c r="C6" s="11"/>
      <c r="D6" s="11"/>
      <c r="E6" s="11"/>
      <c r="F6" s="11"/>
      <c r="G6" s="11"/>
      <c r="H6" s="11"/>
      <c r="I6" s="8" t="s">
        <v>50</v>
      </c>
      <c r="J6" s="8" t="s">
        <v>51</v>
      </c>
      <c r="K6" s="8" t="s">
        <v>52</v>
      </c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4" t="s">
        <v>61</v>
      </c>
      <c r="J7" s="14"/>
      <c r="K7" s="14"/>
      <c r="L7" s="14"/>
      <c r="M7" s="13" t="s">
        <v>62</v>
      </c>
      <c r="N7" s="13" t="s">
        <v>63</v>
      </c>
      <c r="O7" s="14" t="s">
        <v>64</v>
      </c>
      <c r="P7" s="14"/>
      <c r="Q7" s="14" t="s">
        <v>65</v>
      </c>
      <c r="R7" s="14"/>
      <c r="S7" s="13" t="s">
        <v>66</v>
      </c>
    </row>
    <row r="8" spans="1:1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 t="s">
        <v>67</v>
      </c>
      <c r="B9" s="4" t="s">
        <v>68</v>
      </c>
      <c r="C9" s="4">
        <v>2</v>
      </c>
      <c r="D9" s="4">
        <v>2591630</v>
      </c>
      <c r="E9" s="4">
        <v>0</v>
      </c>
      <c r="F9" s="4">
        <v>0</v>
      </c>
      <c r="G9" s="4">
        <v>2591630</v>
      </c>
      <c r="H9" s="15">
        <f>SUM(G9/4675129*100)</f>
        <v>55.434406194994835</v>
      </c>
      <c r="I9" s="4">
        <v>2591630</v>
      </c>
      <c r="J9" s="4">
        <v>0</v>
      </c>
      <c r="K9" s="4">
        <v>2591630</v>
      </c>
      <c r="L9" s="15">
        <f>SUM(K9/4675129*100)</f>
        <v>55.434406194994835</v>
      </c>
      <c r="M9" s="4">
        <v>0</v>
      </c>
      <c r="N9" s="15">
        <f>SUM((G9+M9)/4675129*100)</f>
        <v>55.434406194994835</v>
      </c>
      <c r="O9" s="4">
        <v>0</v>
      </c>
      <c r="P9" s="15">
        <v>0</v>
      </c>
      <c r="Q9" s="4">
        <v>0</v>
      </c>
      <c r="R9" s="15">
        <v>0</v>
      </c>
      <c r="S9" s="4">
        <v>2591630</v>
      </c>
    </row>
    <row r="10" spans="1:19" x14ac:dyDescent="0.25">
      <c r="A10" s="4" t="s">
        <v>69</v>
      </c>
      <c r="B10" s="4" t="s">
        <v>70</v>
      </c>
      <c r="C10" s="4">
        <v>106</v>
      </c>
      <c r="D10" s="4">
        <v>2083499</v>
      </c>
      <c r="E10" s="4">
        <v>0</v>
      </c>
      <c r="F10" s="4">
        <v>0</v>
      </c>
      <c r="G10" s="4">
        <v>2083499</v>
      </c>
      <c r="H10" s="15">
        <f>SUM(G10/4675129*100)</f>
        <v>44.565593805005165</v>
      </c>
      <c r="I10" s="4">
        <v>2083499</v>
      </c>
      <c r="J10" s="4">
        <v>0</v>
      </c>
      <c r="K10" s="4">
        <v>2083499</v>
      </c>
      <c r="L10" s="15">
        <f>SUM(K10/4675129*100)</f>
        <v>44.565593805005165</v>
      </c>
      <c r="M10" s="4">
        <v>0</v>
      </c>
      <c r="N10" s="15">
        <f>SUM((G10+M10)/4675129*100)</f>
        <v>44.565593805005165</v>
      </c>
      <c r="O10" s="4">
        <v>0</v>
      </c>
      <c r="P10" s="15">
        <f>SUM(O10/2083499*100)</f>
        <v>0</v>
      </c>
      <c r="Q10" s="4" t="s">
        <v>71</v>
      </c>
      <c r="R10" s="4" t="s">
        <v>71</v>
      </c>
      <c r="S10" s="4">
        <v>2083499</v>
      </c>
    </row>
    <row r="11" spans="1:19" x14ac:dyDescent="0.25">
      <c r="A11" s="4" t="s">
        <v>72</v>
      </c>
      <c r="B11" s="4" t="s">
        <v>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 t="s">
        <v>74</v>
      </c>
      <c r="B12" s="4" t="s">
        <v>75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 t="s">
        <v>71</v>
      </c>
      <c r="I12" s="4">
        <v>0</v>
      </c>
      <c r="J12" s="4">
        <v>0</v>
      </c>
      <c r="K12" s="4">
        <v>0</v>
      </c>
      <c r="L12" s="15">
        <f>SUM(K12/4675129*100)</f>
        <v>0</v>
      </c>
      <c r="M12" s="4">
        <v>0</v>
      </c>
      <c r="N12" s="4" t="s">
        <v>71</v>
      </c>
      <c r="O12" s="4">
        <v>0</v>
      </c>
      <c r="P12" s="15">
        <v>0</v>
      </c>
      <c r="Q12" s="4" t="s">
        <v>71</v>
      </c>
      <c r="R12" s="4" t="s">
        <v>71</v>
      </c>
      <c r="S12" s="4">
        <v>0</v>
      </c>
    </row>
    <row r="13" spans="1:19" x14ac:dyDescent="0.25">
      <c r="A13" s="4" t="s">
        <v>76</v>
      </c>
      <c r="B13" s="4" t="s">
        <v>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5">
        <f>SUM(G13/4675129*100)</f>
        <v>0</v>
      </c>
      <c r="I13" s="4">
        <v>0</v>
      </c>
      <c r="J13" s="4">
        <v>0</v>
      </c>
      <c r="K13" s="4">
        <v>0</v>
      </c>
      <c r="L13" s="15">
        <f>SUM(K13/4675129*100)</f>
        <v>0</v>
      </c>
      <c r="M13" s="4">
        <v>0</v>
      </c>
      <c r="N13" s="15">
        <f>SUM((G13+M13)/4675129*100)</f>
        <v>0</v>
      </c>
      <c r="O13" s="4">
        <v>0</v>
      </c>
      <c r="P13" s="15">
        <v>0</v>
      </c>
      <c r="Q13" s="4" t="s">
        <v>71</v>
      </c>
      <c r="R13" s="4" t="s">
        <v>71</v>
      </c>
      <c r="S13" s="4">
        <v>0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6" customFormat="1" x14ac:dyDescent="0.25">
      <c r="A15" s="11"/>
      <c r="B15" s="11" t="s">
        <v>78</v>
      </c>
      <c r="C15" s="11">
        <f>SUM(C9:C13)</f>
        <v>108</v>
      </c>
      <c r="D15" s="11">
        <f>SUM(D9:D13)</f>
        <v>4675129</v>
      </c>
      <c r="E15" s="11">
        <f>SUM(E9:E13)</f>
        <v>0</v>
      </c>
      <c r="F15" s="11">
        <f>SUM(F9:F13)</f>
        <v>0</v>
      </c>
      <c r="G15" s="11">
        <f>SUM(G9:G13)</f>
        <v>4675129</v>
      </c>
      <c r="H15" s="16">
        <f>SUM(H9:H13)</f>
        <v>100</v>
      </c>
      <c r="I15" s="11">
        <f>SUM(I9:I13)</f>
        <v>4675129</v>
      </c>
      <c r="J15" s="11">
        <f>SUM(J9:J13)</f>
        <v>0</v>
      </c>
      <c r="K15" s="11">
        <f>SUM(K9:K13)</f>
        <v>4675129</v>
      </c>
      <c r="L15" s="16">
        <f>SUM(L9:L13)</f>
        <v>100</v>
      </c>
      <c r="M15" s="11">
        <f>SUM(M9:M13)</f>
        <v>0</v>
      </c>
      <c r="N15" s="16">
        <f>SUM(N9:N13)</f>
        <v>100</v>
      </c>
      <c r="O15" s="11">
        <f>SUM(O9:O13)</f>
        <v>0</v>
      </c>
      <c r="P15" s="16">
        <f>SUM(O15/G15*100)</f>
        <v>0</v>
      </c>
      <c r="Q15" s="11">
        <f>SUM(Q9:Q13)</f>
        <v>0</v>
      </c>
      <c r="R15" s="16">
        <f>SUM(R9:R13)</f>
        <v>0</v>
      </c>
      <c r="S15" s="11">
        <f>SUM(S9:S13)</f>
        <v>4675129</v>
      </c>
    </row>
  </sheetData>
  <mergeCells count="8">
    <mergeCell ref="A1:D1"/>
    <mergeCell ref="I4:L4"/>
    <mergeCell ref="O4:P4"/>
    <mergeCell ref="Q4:R4"/>
    <mergeCell ref="I5:K5"/>
    <mergeCell ref="I7:L7"/>
    <mergeCell ref="O7:P7"/>
    <mergeCell ref="Q7:R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A3" sqref="A3:T25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79</v>
      </c>
    </row>
    <row r="3" spans="1:20" s="6" customFormat="1" ht="135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83</v>
      </c>
      <c r="J3" s="10" t="s">
        <v>40</v>
      </c>
      <c r="K3" s="10"/>
      <c r="L3" s="10"/>
      <c r="M3" s="10"/>
      <c r="N3" s="8" t="s">
        <v>41</v>
      </c>
      <c r="O3" s="8" t="s">
        <v>84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88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SUM(H8/4675129*100)</f>
        <v>0</v>
      </c>
      <c r="J8" s="4">
        <v>0</v>
      </c>
      <c r="K8" s="4">
        <v>0</v>
      </c>
      <c r="L8" s="4">
        <f>+J8+K8</f>
        <v>0</v>
      </c>
      <c r="M8" s="15">
        <f>SUM(L8/4675129*100)</f>
        <v>0</v>
      </c>
      <c r="N8" s="4">
        <v>0</v>
      </c>
      <c r="O8" s="15">
        <f>SUM((H8+N8)/4675129*100)</f>
        <v>0</v>
      </c>
      <c r="P8" s="4">
        <v>0</v>
      </c>
      <c r="Q8" s="15">
        <v>0</v>
      </c>
      <c r="R8" s="4">
        <v>0</v>
      </c>
      <c r="S8" s="15">
        <v>0</v>
      </c>
      <c r="T8" s="4">
        <v>0</v>
      </c>
    </row>
    <row r="9" spans="1:20" x14ac:dyDescent="0.25">
      <c r="A9" s="4" t="s">
        <v>89</v>
      </c>
      <c r="B9" s="4" t="s">
        <v>90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SUM(H9/4675129*100)</f>
        <v>0</v>
      </c>
      <c r="J9" s="4">
        <v>0</v>
      </c>
      <c r="K9" s="4">
        <v>0</v>
      </c>
      <c r="L9" s="4">
        <f>+J9+K9</f>
        <v>0</v>
      </c>
      <c r="M9" s="15">
        <f>SUM(L9/4675129*100)</f>
        <v>0</v>
      </c>
      <c r="N9" s="4">
        <v>0</v>
      </c>
      <c r="O9" s="15">
        <f>SUM((H9+N9)/4675129*100)</f>
        <v>0</v>
      </c>
      <c r="P9" s="4">
        <v>0</v>
      </c>
      <c r="Q9" s="15">
        <v>0</v>
      </c>
      <c r="R9" s="4">
        <v>0</v>
      </c>
      <c r="S9" s="15">
        <v>0</v>
      </c>
      <c r="T9" s="4">
        <v>0</v>
      </c>
    </row>
    <row r="10" spans="1:20" x14ac:dyDescent="0.25">
      <c r="A10" s="4" t="s">
        <v>91</v>
      </c>
      <c r="B10" s="4" t="s">
        <v>92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SUM(H10/4675129*100)</f>
        <v>0</v>
      </c>
      <c r="J10" s="4">
        <v>0</v>
      </c>
      <c r="K10" s="4">
        <v>0</v>
      </c>
      <c r="L10" s="4">
        <f>+J10+K10</f>
        <v>0</v>
      </c>
      <c r="M10" s="15">
        <f>SUM(L10/4675129*100)</f>
        <v>0</v>
      </c>
      <c r="N10" s="4">
        <v>0</v>
      </c>
      <c r="O10" s="15">
        <f>SUM((H10+N10)/4675129*100)</f>
        <v>0</v>
      </c>
      <c r="P10" s="4">
        <v>0</v>
      </c>
      <c r="Q10" s="15">
        <v>0</v>
      </c>
      <c r="R10" s="4">
        <v>0</v>
      </c>
      <c r="S10" s="15">
        <v>0</v>
      </c>
      <c r="T10" s="4">
        <v>0</v>
      </c>
    </row>
    <row r="11" spans="1:20" x14ac:dyDescent="0.25">
      <c r="A11" s="4" t="s">
        <v>93</v>
      </c>
      <c r="B11" s="4" t="s">
        <v>94</v>
      </c>
      <c r="C11" s="4"/>
      <c r="D11" s="4">
        <v>2</v>
      </c>
      <c r="E11" s="4">
        <v>2591630</v>
      </c>
      <c r="F11" s="4">
        <v>0</v>
      </c>
      <c r="G11" s="4">
        <v>0</v>
      </c>
      <c r="H11" s="4">
        <v>2591630</v>
      </c>
      <c r="I11" s="15">
        <f>SUM(H11/4675129*100)</f>
        <v>55.434406194994835</v>
      </c>
      <c r="J11" s="4">
        <v>2591630</v>
      </c>
      <c r="K11" s="4">
        <v>0</v>
      </c>
      <c r="L11" s="4">
        <f>+J11+K11</f>
        <v>2591630</v>
      </c>
      <c r="M11" s="15">
        <f>SUM(L11/4675129*100)</f>
        <v>55.434406194994835</v>
      </c>
      <c r="N11" s="4">
        <v>0</v>
      </c>
      <c r="O11" s="15">
        <f>SUM((H11+N11)/4675129*100)</f>
        <v>55.434406194994835</v>
      </c>
      <c r="P11" s="4">
        <v>0</v>
      </c>
      <c r="Q11" s="15">
        <v>0</v>
      </c>
      <c r="R11" s="4">
        <v>0</v>
      </c>
      <c r="S11" s="15">
        <v>0</v>
      </c>
      <c r="T11" s="4">
        <v>2591630</v>
      </c>
    </row>
    <row r="12" spans="1:20" x14ac:dyDescent="0.25">
      <c r="A12" s="4"/>
      <c r="B12" s="4" t="s">
        <v>95</v>
      </c>
      <c r="C12" s="4" t="s">
        <v>96</v>
      </c>
      <c r="D12" s="4">
        <v>1</v>
      </c>
      <c r="E12" s="4">
        <v>1295815</v>
      </c>
      <c r="F12" s="4">
        <v>0</v>
      </c>
      <c r="G12" s="4">
        <v>0</v>
      </c>
      <c r="H12" s="4">
        <v>1295815</v>
      </c>
      <c r="I12" s="15">
        <f>SUM(H12/4675129*100)</f>
        <v>27.717203097497418</v>
      </c>
      <c r="J12" s="4">
        <v>1295815</v>
      </c>
      <c r="K12" s="4">
        <v>0</v>
      </c>
      <c r="L12" s="4">
        <f>+J12+K12</f>
        <v>1295815</v>
      </c>
      <c r="M12" s="15">
        <f>SUM(L12/4675129*100)</f>
        <v>27.717203097497418</v>
      </c>
      <c r="N12" s="4">
        <v>0</v>
      </c>
      <c r="O12" s="15">
        <f>SUM((H12+N12)/4675129*100)</f>
        <v>27.717203097497418</v>
      </c>
      <c r="P12" s="4">
        <v>0</v>
      </c>
      <c r="Q12" s="15">
        <f>SUM(P12/H12*100)</f>
        <v>0</v>
      </c>
      <c r="R12" s="4">
        <v>0</v>
      </c>
      <c r="S12" s="15">
        <f>SUM(R12/H12*100)</f>
        <v>0</v>
      </c>
      <c r="T12" s="4">
        <v>1295815</v>
      </c>
    </row>
    <row r="13" spans="1:20" x14ac:dyDescent="0.25">
      <c r="A13" s="4"/>
      <c r="B13" s="4" t="s">
        <v>97</v>
      </c>
      <c r="C13" s="4" t="s">
        <v>98</v>
      </c>
      <c r="D13" s="4">
        <v>1</v>
      </c>
      <c r="E13" s="4">
        <v>1295815</v>
      </c>
      <c r="F13" s="4">
        <v>0</v>
      </c>
      <c r="G13" s="4">
        <v>0</v>
      </c>
      <c r="H13" s="4">
        <v>1295815</v>
      </c>
      <c r="I13" s="15">
        <f>SUM(H13/4675129*100)</f>
        <v>27.717203097497418</v>
      </c>
      <c r="J13" s="4">
        <v>1295815</v>
      </c>
      <c r="K13" s="4">
        <v>0</v>
      </c>
      <c r="L13" s="4">
        <f>+J13+K13</f>
        <v>1295815</v>
      </c>
      <c r="M13" s="15">
        <f>SUM(L13/4675129*100)</f>
        <v>27.717203097497418</v>
      </c>
      <c r="N13" s="4">
        <v>0</v>
      </c>
      <c r="O13" s="15">
        <f>SUM((H13+N13)/4675129*100)</f>
        <v>27.717203097497418</v>
      </c>
      <c r="P13" s="4">
        <v>0</v>
      </c>
      <c r="Q13" s="15">
        <f>SUM(P13/H13*100)</f>
        <v>0</v>
      </c>
      <c r="R13" s="4">
        <v>0</v>
      </c>
      <c r="S13" s="15">
        <f>SUM(R13/H13*100)</f>
        <v>0</v>
      </c>
      <c r="T13" s="4">
        <v>1295815</v>
      </c>
    </row>
    <row r="14" spans="1:20" s="6" customFormat="1" x14ac:dyDescent="0.25">
      <c r="A14" s="11"/>
      <c r="B14" s="11" t="s">
        <v>99</v>
      </c>
      <c r="C14" s="11"/>
      <c r="D14" s="11">
        <f>+D8+D9+D10+D11</f>
        <v>2</v>
      </c>
      <c r="E14" s="11">
        <f>+E8+E9+E10+E11</f>
        <v>2591630</v>
      </c>
      <c r="F14" s="11">
        <f>+F8+F9+F10+F11</f>
        <v>0</v>
      </c>
      <c r="G14" s="11">
        <f>+G8+G9+G10+G11</f>
        <v>0</v>
      </c>
      <c r="H14" s="11">
        <f>+H8+H9+H10+H11</f>
        <v>2591630</v>
      </c>
      <c r="I14" s="16">
        <f>+I8+I9+I10+I11</f>
        <v>55.434406194994835</v>
      </c>
      <c r="J14" s="11">
        <f>+J8+J9+J10+J11</f>
        <v>2591630</v>
      </c>
      <c r="K14" s="11">
        <f>+K8+K9+K10+K11</f>
        <v>0</v>
      </c>
      <c r="L14" s="11">
        <f>+L8+L9+L10+L11</f>
        <v>2591630</v>
      </c>
      <c r="M14" s="16">
        <f>+M8+M9+M10+M11</f>
        <v>55.434406194994835</v>
      </c>
      <c r="N14" s="11">
        <f>+N8+N9+N10+N11</f>
        <v>0</v>
      </c>
      <c r="O14" s="16">
        <f>+O8+O9+O10+O11</f>
        <v>55.434406194994835</v>
      </c>
      <c r="P14" s="11">
        <f>+P8+P9+P10+P11</f>
        <v>0</v>
      </c>
      <c r="Q14" s="16">
        <v>0</v>
      </c>
      <c r="R14" s="11">
        <f>+R8+R9+R10+R11</f>
        <v>0</v>
      </c>
      <c r="S14" s="16">
        <f>SUM(R14/H14*100)</f>
        <v>0</v>
      </c>
      <c r="T14" s="11">
        <f>+T8+T9+T10+T11</f>
        <v>2591630</v>
      </c>
    </row>
    <row r="15" spans="1:20" x14ac:dyDescent="0.25">
      <c r="A15" s="5" t="s">
        <v>100</v>
      </c>
      <c r="B15" s="4" t="s">
        <v>101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25">
      <c r="A16" s="4" t="s">
        <v>87</v>
      </c>
      <c r="B16" s="4" t="s">
        <v>102</v>
      </c>
      <c r="C16" s="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5">
        <f>SUM(H16/4675129*100)</f>
        <v>0</v>
      </c>
      <c r="J16" s="4">
        <v>0</v>
      </c>
      <c r="K16" s="4">
        <v>0</v>
      </c>
      <c r="L16" s="4">
        <f>+J16+K16</f>
        <v>0</v>
      </c>
      <c r="M16" s="15">
        <f>SUM(L16/4675129*100)</f>
        <v>0</v>
      </c>
      <c r="N16" s="4">
        <v>0</v>
      </c>
      <c r="O16" s="15">
        <f>SUM((H16+N16)/4675129*100)</f>
        <v>0</v>
      </c>
      <c r="P16" s="4">
        <v>0</v>
      </c>
      <c r="Q16" s="15">
        <v>0</v>
      </c>
      <c r="R16" s="4">
        <v>0</v>
      </c>
      <c r="S16" s="15">
        <v>0</v>
      </c>
      <c r="T16" s="4">
        <v>0</v>
      </c>
    </row>
    <row r="17" spans="1:20" x14ac:dyDescent="0.25">
      <c r="A17" s="4" t="s">
        <v>89</v>
      </c>
      <c r="B17" s="4" t="s">
        <v>103</v>
      </c>
      <c r="C17" s="4"/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f>SUM(H17/4675129*100)</f>
        <v>0</v>
      </c>
      <c r="J17" s="4">
        <v>0</v>
      </c>
      <c r="K17" s="4">
        <v>0</v>
      </c>
      <c r="L17" s="4">
        <f>+J17+K17</f>
        <v>0</v>
      </c>
      <c r="M17" s="15">
        <f>SUM(L17/4675129*100)</f>
        <v>0</v>
      </c>
      <c r="N17" s="4">
        <v>0</v>
      </c>
      <c r="O17" s="15">
        <f>SUM((H17+N17)/4675129*100)</f>
        <v>0</v>
      </c>
      <c r="P17" s="4">
        <v>0</v>
      </c>
      <c r="Q17" s="15">
        <v>0</v>
      </c>
      <c r="R17" s="4">
        <v>0</v>
      </c>
      <c r="S17" s="15">
        <v>0</v>
      </c>
      <c r="T17" s="4">
        <v>0</v>
      </c>
    </row>
    <row r="18" spans="1:20" x14ac:dyDescent="0.25">
      <c r="A18" s="4" t="s">
        <v>91</v>
      </c>
      <c r="B18" s="4" t="s">
        <v>104</v>
      </c>
      <c r="C18" s="4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5">
        <f>SUM(H18/4675129*100)</f>
        <v>0</v>
      </c>
      <c r="J18" s="4">
        <v>0</v>
      </c>
      <c r="K18" s="4">
        <v>0</v>
      </c>
      <c r="L18" s="4">
        <f>+J18+K18</f>
        <v>0</v>
      </c>
      <c r="M18" s="15">
        <f>SUM(L18/4675129*100)</f>
        <v>0</v>
      </c>
      <c r="N18" s="4">
        <v>0</v>
      </c>
      <c r="O18" s="15">
        <f>SUM((H18+N18)/4675129*100)</f>
        <v>0</v>
      </c>
      <c r="P18" s="4">
        <v>0</v>
      </c>
      <c r="Q18" s="15">
        <v>0</v>
      </c>
      <c r="R18" s="4">
        <v>0</v>
      </c>
      <c r="S18" s="15">
        <v>0</v>
      </c>
      <c r="T18" s="4">
        <v>0</v>
      </c>
    </row>
    <row r="19" spans="1:2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 t="s">
        <v>93</v>
      </c>
      <c r="B20" s="4" t="s">
        <v>105</v>
      </c>
      <c r="C20" s="4"/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5">
        <f>SUM(H20/4675129*100)</f>
        <v>0</v>
      </c>
      <c r="J20" s="4">
        <v>0</v>
      </c>
      <c r="K20" s="4">
        <v>0</v>
      </c>
      <c r="L20" s="4">
        <f>+J20+K20</f>
        <v>0</v>
      </c>
      <c r="M20" s="15">
        <f>SUM(L20/4675129*100)</f>
        <v>0</v>
      </c>
      <c r="N20" s="4">
        <v>0</v>
      </c>
      <c r="O20" s="15">
        <f>SUM((H20+N20)/4675129*100)</f>
        <v>0</v>
      </c>
      <c r="P20" s="4">
        <v>0</v>
      </c>
      <c r="Q20" s="15">
        <v>0</v>
      </c>
      <c r="R20" s="4">
        <v>0</v>
      </c>
      <c r="S20" s="15">
        <v>0</v>
      </c>
      <c r="T20" s="4">
        <v>0</v>
      </c>
    </row>
    <row r="21" spans="1:2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 t="s">
        <v>106</v>
      </c>
      <c r="B22" s="4" t="s">
        <v>107</v>
      </c>
      <c r="C22" s="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5">
        <f>SUM(H22/4675129*100)</f>
        <v>0</v>
      </c>
      <c r="J22" s="4">
        <v>0</v>
      </c>
      <c r="K22" s="4">
        <v>0</v>
      </c>
      <c r="L22" s="4">
        <f>+J22+K22</f>
        <v>0</v>
      </c>
      <c r="M22" s="15">
        <f>SUM(L22/4675129*100)</f>
        <v>0</v>
      </c>
      <c r="N22" s="4">
        <v>0</v>
      </c>
      <c r="O22" s="15">
        <f>SUM((H22+N22)/4675129*100)</f>
        <v>0</v>
      </c>
      <c r="P22" s="4">
        <v>0</v>
      </c>
      <c r="Q22" s="15">
        <v>0</v>
      </c>
      <c r="R22" s="4">
        <v>0</v>
      </c>
      <c r="S22" s="15">
        <v>0</v>
      </c>
      <c r="T22" s="4">
        <v>0</v>
      </c>
    </row>
    <row r="23" spans="1:2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6" customFormat="1" x14ac:dyDescent="0.25">
      <c r="A24" s="11"/>
      <c r="B24" s="11" t="s">
        <v>108</v>
      </c>
      <c r="C24" s="11"/>
      <c r="D24" s="11">
        <f>+D16+D17+D18+D20+D22</f>
        <v>0</v>
      </c>
      <c r="E24" s="11">
        <f>+E16+E17+E18+E20+E22</f>
        <v>0</v>
      </c>
      <c r="F24" s="11">
        <f>+F16+F17+F18+F20+F22</f>
        <v>0</v>
      </c>
      <c r="G24" s="11">
        <f>+G16+G17+G18+G20+G22</f>
        <v>0</v>
      </c>
      <c r="H24" s="11">
        <f>+H16+H17+H18+H20+H22</f>
        <v>0</v>
      </c>
      <c r="I24" s="16">
        <f>+I16+I17+I18+I20+I22</f>
        <v>0</v>
      </c>
      <c r="J24" s="11">
        <f>+J16+J17+J18+J20+J22</f>
        <v>0</v>
      </c>
      <c r="K24" s="11">
        <f>+K16+K17+K18+K20+K22</f>
        <v>0</v>
      </c>
      <c r="L24" s="11">
        <f>+L16+L17+L18+L20+L22</f>
        <v>0</v>
      </c>
      <c r="M24" s="16">
        <f>+M16+M17+M18+M20+M22</f>
        <v>0</v>
      </c>
      <c r="N24" s="11">
        <f>+N16+N17+N18+N20+N22</f>
        <v>0</v>
      </c>
      <c r="O24" s="16">
        <f>+O16+O17+O18+O20+O22</f>
        <v>0</v>
      </c>
      <c r="P24" s="11">
        <f>+P16+P17+P18+P20+P22</f>
        <v>0</v>
      </c>
      <c r="Q24" s="16">
        <v>0</v>
      </c>
      <c r="R24" s="11">
        <f>+R16+R17+R18+R20+R22</f>
        <v>0</v>
      </c>
      <c r="S24" s="16">
        <f>+S16+S17+S18+S20+S22</f>
        <v>0</v>
      </c>
      <c r="T24" s="11">
        <f>+T16+T17+T18+T20+T22</f>
        <v>0</v>
      </c>
    </row>
    <row r="25" spans="1:20" s="6" customFormat="1" x14ac:dyDescent="0.25">
      <c r="A25" s="11"/>
      <c r="B25" s="11" t="s">
        <v>109</v>
      </c>
      <c r="C25" s="11"/>
      <c r="D25" s="11">
        <f>+(D14+D24)</f>
        <v>2</v>
      </c>
      <c r="E25" s="11">
        <f>+(E14+E24)</f>
        <v>2591630</v>
      </c>
      <c r="F25" s="11">
        <f>+(F14+F24)</f>
        <v>0</v>
      </c>
      <c r="G25" s="11">
        <f>+(G14+G24)</f>
        <v>0</v>
      </c>
      <c r="H25" s="11">
        <f>+(H14+H24)</f>
        <v>2591630</v>
      </c>
      <c r="I25" s="16">
        <f>+(I14+I24)</f>
        <v>55.434406194994835</v>
      </c>
      <c r="J25" s="11">
        <f>+(J14+J24)</f>
        <v>2591630</v>
      </c>
      <c r="K25" s="11">
        <f>+(K14+K24)</f>
        <v>0</v>
      </c>
      <c r="L25" s="11">
        <f>+(L14+L24)</f>
        <v>2591630</v>
      </c>
      <c r="M25" s="16">
        <f>+(M14+M24)</f>
        <v>55.434406194994835</v>
      </c>
      <c r="N25" s="11">
        <f>+(N14+N24)</f>
        <v>0</v>
      </c>
      <c r="O25" s="16">
        <f>+(O14+O24)</f>
        <v>55.434406194994835</v>
      </c>
      <c r="P25" s="11">
        <f>+(P14+P24)</f>
        <v>0</v>
      </c>
      <c r="Q25" s="16">
        <v>0</v>
      </c>
      <c r="R25" s="11">
        <f>+(R14+R24)</f>
        <v>0</v>
      </c>
      <c r="S25" s="16">
        <f>SUM(R25/H25*100)</f>
        <v>0</v>
      </c>
      <c r="T25" s="11">
        <f>+(T14+T24)</f>
        <v>2591630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A3" sqref="A3:T45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110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111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104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 t="s">
        <v>87</v>
      </c>
      <c r="B8" s="4" t="s">
        <v>112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SUM(H8/4675129*100)</f>
        <v>0</v>
      </c>
      <c r="J8" s="4">
        <v>0</v>
      </c>
      <c r="K8" s="4">
        <v>0</v>
      </c>
      <c r="L8" s="4">
        <f>+J8+K8</f>
        <v>0</v>
      </c>
      <c r="M8" s="15">
        <f>SUM(L8/4675129*100)</f>
        <v>0</v>
      </c>
      <c r="N8" s="4">
        <v>0</v>
      </c>
      <c r="O8" s="15">
        <f>SUM((H8+N8)/4675129*100)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 t="s">
        <v>89</v>
      </c>
      <c r="B9" s="4" t="s">
        <v>113</v>
      </c>
      <c r="C9" s="4"/>
      <c r="D9" s="4">
        <v>0</v>
      </c>
      <c r="E9" s="4">
        <v>0</v>
      </c>
      <c r="F9" s="4">
        <v>0</v>
      </c>
      <c r="G9" s="4">
        <v>0</v>
      </c>
      <c r="H9" s="4">
        <v>0</v>
      </c>
      <c r="I9" s="15">
        <f>SUM(H9/4675129*100)</f>
        <v>0</v>
      </c>
      <c r="J9" s="4">
        <v>0</v>
      </c>
      <c r="K9" s="4">
        <v>0</v>
      </c>
      <c r="L9" s="4">
        <f>+J9+K9</f>
        <v>0</v>
      </c>
      <c r="M9" s="15">
        <f>SUM(L9/4675129*100)</f>
        <v>0</v>
      </c>
      <c r="N9" s="4">
        <v>0</v>
      </c>
      <c r="O9" s="15">
        <f>SUM((H9+N9)/4675129*100)</f>
        <v>0</v>
      </c>
      <c r="P9" s="4">
        <v>0</v>
      </c>
      <c r="Q9" s="15">
        <v>0</v>
      </c>
      <c r="R9" s="4" t="s">
        <v>71</v>
      </c>
      <c r="S9" s="4" t="s">
        <v>71</v>
      </c>
      <c r="T9" s="4">
        <v>0</v>
      </c>
    </row>
    <row r="10" spans="1:20" x14ac:dyDescent="0.25">
      <c r="A10" s="4" t="s">
        <v>91</v>
      </c>
      <c r="B10" s="4" t="s">
        <v>114</v>
      </c>
      <c r="C10" s="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f>SUM(H10/4675129*100)</f>
        <v>0</v>
      </c>
      <c r="J10" s="4">
        <v>0</v>
      </c>
      <c r="K10" s="4">
        <v>0</v>
      </c>
      <c r="L10" s="4">
        <f>+J10+K10</f>
        <v>0</v>
      </c>
      <c r="M10" s="15">
        <f>SUM(L10/4675129*100)</f>
        <v>0</v>
      </c>
      <c r="N10" s="4">
        <v>0</v>
      </c>
      <c r="O10" s="15">
        <f>SUM((H10+N10)/4675129*100)</f>
        <v>0</v>
      </c>
      <c r="P10" s="4">
        <v>0</v>
      </c>
      <c r="Q10" s="15">
        <v>0</v>
      </c>
      <c r="R10" s="4" t="s">
        <v>71</v>
      </c>
      <c r="S10" s="4" t="s">
        <v>71</v>
      </c>
      <c r="T10" s="4">
        <v>0</v>
      </c>
    </row>
    <row r="11" spans="1:20" x14ac:dyDescent="0.25">
      <c r="A11" s="4" t="s">
        <v>93</v>
      </c>
      <c r="B11" s="4" t="s">
        <v>115</v>
      </c>
      <c r="C11" s="4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5">
        <f>SUM(H11/4675129*100)</f>
        <v>0</v>
      </c>
      <c r="J11" s="4">
        <v>0</v>
      </c>
      <c r="K11" s="4">
        <v>0</v>
      </c>
      <c r="L11" s="4">
        <f>+J11+K11</f>
        <v>0</v>
      </c>
      <c r="M11" s="15">
        <f>SUM(L11/4675129*100)</f>
        <v>0</v>
      </c>
      <c r="N11" s="4">
        <v>0</v>
      </c>
      <c r="O11" s="15">
        <f>SUM((H11+N11)/4675129*100)</f>
        <v>0</v>
      </c>
      <c r="P11" s="4">
        <v>0</v>
      </c>
      <c r="Q11" s="15">
        <v>0</v>
      </c>
      <c r="R11" s="4" t="s">
        <v>71</v>
      </c>
      <c r="S11" s="4" t="s">
        <v>71</v>
      </c>
      <c r="T11" s="4">
        <v>0</v>
      </c>
    </row>
    <row r="12" spans="1:20" x14ac:dyDescent="0.25">
      <c r="A12" s="4" t="s">
        <v>106</v>
      </c>
      <c r="B12" s="4" t="s">
        <v>116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5">
        <f>SUM(H12/4675129*100)</f>
        <v>0</v>
      </c>
      <c r="J12" s="4">
        <v>0</v>
      </c>
      <c r="K12" s="4">
        <v>0</v>
      </c>
      <c r="L12" s="4">
        <f>+J12+K12</f>
        <v>0</v>
      </c>
      <c r="M12" s="15">
        <f>SUM(L12/4675129*100)</f>
        <v>0</v>
      </c>
      <c r="N12" s="4">
        <v>0</v>
      </c>
      <c r="O12" s="15">
        <f>SUM((H12+N12)/4675129*100)</f>
        <v>0</v>
      </c>
      <c r="P12" s="4">
        <v>0</v>
      </c>
      <c r="Q12" s="15">
        <v>0</v>
      </c>
      <c r="R12" s="4" t="s">
        <v>71</v>
      </c>
      <c r="S12" s="4" t="s">
        <v>71</v>
      </c>
      <c r="T12" s="4">
        <v>0</v>
      </c>
    </row>
    <row r="13" spans="1:20" x14ac:dyDescent="0.25">
      <c r="A13" s="4" t="s">
        <v>117</v>
      </c>
      <c r="B13" s="4" t="s">
        <v>92</v>
      </c>
      <c r="C13" s="4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5">
        <f>SUM(H13/4675129*100)</f>
        <v>0</v>
      </c>
      <c r="J13" s="4">
        <v>0</v>
      </c>
      <c r="K13" s="4">
        <v>0</v>
      </c>
      <c r="L13" s="4">
        <f>+J13+K13</f>
        <v>0</v>
      </c>
      <c r="M13" s="15">
        <f>SUM(L13/4675129*100)</f>
        <v>0</v>
      </c>
      <c r="N13" s="4">
        <v>0</v>
      </c>
      <c r="O13" s="15">
        <f>SUM((H13+N13)/4675129*100)</f>
        <v>0</v>
      </c>
      <c r="P13" s="4">
        <v>0</v>
      </c>
      <c r="Q13" s="15">
        <v>0</v>
      </c>
      <c r="R13" s="4" t="s">
        <v>71</v>
      </c>
      <c r="S13" s="4" t="s">
        <v>71</v>
      </c>
      <c r="T13" s="4">
        <v>0</v>
      </c>
    </row>
    <row r="14" spans="1:20" x14ac:dyDescent="0.25">
      <c r="A14" s="4" t="s">
        <v>118</v>
      </c>
      <c r="B14" s="4" t="s">
        <v>119</v>
      </c>
      <c r="C14" s="4"/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5">
        <f>SUM(H14/4675129*100)</f>
        <v>0</v>
      </c>
      <c r="J14" s="4">
        <v>0</v>
      </c>
      <c r="K14" s="4">
        <v>0</v>
      </c>
      <c r="L14" s="4">
        <f>+J14+K14</f>
        <v>0</v>
      </c>
      <c r="M14" s="15">
        <f>SUM(L14/4675129*100)</f>
        <v>0</v>
      </c>
      <c r="N14" s="4">
        <v>0</v>
      </c>
      <c r="O14" s="15">
        <f>SUM((H14+N14)/4675129*100)</f>
        <v>0</v>
      </c>
      <c r="P14" s="4">
        <v>0</v>
      </c>
      <c r="Q14" s="15">
        <v>0</v>
      </c>
      <c r="R14" s="4" t="s">
        <v>71</v>
      </c>
      <c r="S14" s="4" t="s">
        <v>71</v>
      </c>
      <c r="T14" s="4">
        <v>0</v>
      </c>
    </row>
    <row r="15" spans="1:20" x14ac:dyDescent="0.25">
      <c r="A15" s="4" t="s">
        <v>120</v>
      </c>
      <c r="B15" s="4" t="s">
        <v>121</v>
      </c>
      <c r="C15" s="4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f>SUM(H15/4675129*100)</f>
        <v>0</v>
      </c>
      <c r="J15" s="4">
        <v>0</v>
      </c>
      <c r="K15" s="4">
        <v>0</v>
      </c>
      <c r="L15" s="4">
        <f>+J15+K15</f>
        <v>0</v>
      </c>
      <c r="M15" s="15">
        <f>SUM(L15/4675129*100)</f>
        <v>0</v>
      </c>
      <c r="N15" s="4">
        <v>0</v>
      </c>
      <c r="O15" s="15">
        <f>SUM((H15+N15)/4675129*100)</f>
        <v>0</v>
      </c>
      <c r="P15" s="4">
        <v>0</v>
      </c>
      <c r="Q15" s="15">
        <v>0</v>
      </c>
      <c r="R15" s="4" t="s">
        <v>71</v>
      </c>
      <c r="S15" s="4" t="s">
        <v>71</v>
      </c>
      <c r="T15" s="4">
        <v>0</v>
      </c>
    </row>
    <row r="16" spans="1:20" x14ac:dyDescent="0.25">
      <c r="A16" s="4" t="s">
        <v>122</v>
      </c>
      <c r="B16" s="4" t="s">
        <v>94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s="6" customFormat="1" x14ac:dyDescent="0.25">
      <c r="A17" s="11"/>
      <c r="B17" s="11" t="s">
        <v>123</v>
      </c>
      <c r="C17" s="11"/>
      <c r="D17" s="11">
        <f>+D8+D9+D10+D11+D12+D13+D14+D15</f>
        <v>0</v>
      </c>
      <c r="E17" s="11">
        <f>+E8+E9+E10+E11+E12+E13+E14+E15</f>
        <v>0</v>
      </c>
      <c r="F17" s="11">
        <f>+F8+F9+F10+F11+F12+F13+F14+F15</f>
        <v>0</v>
      </c>
      <c r="G17" s="11">
        <f>+G8+G9+G10+G11+G12+G13+G14+G15</f>
        <v>0</v>
      </c>
      <c r="H17" s="11">
        <f>+H8+H9+H10+H11+H12+H13+H14+H15</f>
        <v>0</v>
      </c>
      <c r="I17" s="16">
        <f>+I8+I9+I10+I11+I12+I13+I14+I15</f>
        <v>0</v>
      </c>
      <c r="J17" s="11">
        <f>+J8+J9+J10+J11+J12+J13+J14+J15</f>
        <v>0</v>
      </c>
      <c r="K17" s="11">
        <f>+K8+K9+K10+K11+K12+K13+K14+K15</f>
        <v>0</v>
      </c>
      <c r="L17" s="11">
        <f>+L8+L9+L10+L11+L12+L13+L14+L15</f>
        <v>0</v>
      </c>
      <c r="M17" s="16">
        <f>+M8+M9+M10+M11+M12+M13+M14+M15</f>
        <v>0</v>
      </c>
      <c r="N17" s="11">
        <f>+N8+N9+N10+N11+N12+N13+N14+N15</f>
        <v>0</v>
      </c>
      <c r="O17" s="16">
        <f>+O8+O9+O10+O11+O12+O13+O14+O15</f>
        <v>0</v>
      </c>
      <c r="P17" s="11">
        <f>+P8+P9+P10+P11+P12+P13+P14+P15</f>
        <v>0</v>
      </c>
      <c r="Q17" s="16">
        <v>0</v>
      </c>
      <c r="R17" s="11" t="s">
        <v>71</v>
      </c>
      <c r="S17" s="11" t="s">
        <v>71</v>
      </c>
      <c r="T17" s="11">
        <f>+T8+T9+T10+T11+T12+T13+T14+T15</f>
        <v>0</v>
      </c>
    </row>
    <row r="18" spans="1:20" x14ac:dyDescent="0.25">
      <c r="A18" s="5" t="s">
        <v>100</v>
      </c>
      <c r="B18" s="4" t="s">
        <v>124</v>
      </c>
      <c r="C18" s="4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5">
        <f>SUM(H18/4675129*100)</f>
        <v>0</v>
      </c>
      <c r="J18" s="4">
        <v>0</v>
      </c>
      <c r="K18" s="4">
        <v>0</v>
      </c>
      <c r="L18" s="4">
        <f>+J18+K18</f>
        <v>0</v>
      </c>
      <c r="M18" s="15">
        <f>SUM(L18/4675129*100)</f>
        <v>0</v>
      </c>
      <c r="N18" s="4">
        <v>0</v>
      </c>
      <c r="O18" s="15">
        <f>SUM((H18+N18)/4675129*100)</f>
        <v>0</v>
      </c>
      <c r="P18" s="4">
        <v>0</v>
      </c>
      <c r="Q18" s="15">
        <v>0</v>
      </c>
      <c r="R18" s="4" t="s">
        <v>71</v>
      </c>
      <c r="S18" s="4" t="s">
        <v>71</v>
      </c>
      <c r="T18" s="4">
        <v>0</v>
      </c>
    </row>
    <row r="19" spans="1:20" s="6" customFormat="1" x14ac:dyDescent="0.25">
      <c r="A19" s="11"/>
      <c r="B19" s="11" t="s">
        <v>125</v>
      </c>
      <c r="C19" s="11"/>
      <c r="D19" s="11">
        <f>+D18</f>
        <v>0</v>
      </c>
      <c r="E19" s="11">
        <f>+E18</f>
        <v>0</v>
      </c>
      <c r="F19" s="11">
        <f>+F18</f>
        <v>0</v>
      </c>
      <c r="G19" s="11">
        <f>+G18</f>
        <v>0</v>
      </c>
      <c r="H19" s="11">
        <f>+H18</f>
        <v>0</v>
      </c>
      <c r="I19" s="16">
        <f>+I18</f>
        <v>0</v>
      </c>
      <c r="J19" s="11">
        <f>+J18</f>
        <v>0</v>
      </c>
      <c r="K19" s="11">
        <f>+K18</f>
        <v>0</v>
      </c>
      <c r="L19" s="11">
        <f>+L18</f>
        <v>0</v>
      </c>
      <c r="M19" s="16">
        <f>+M18</f>
        <v>0</v>
      </c>
      <c r="N19" s="11">
        <f>+N18</f>
        <v>0</v>
      </c>
      <c r="O19" s="16">
        <f>+O18</f>
        <v>0</v>
      </c>
      <c r="P19" s="11">
        <f>+P18</f>
        <v>0</v>
      </c>
      <c r="Q19" s="16">
        <v>0</v>
      </c>
      <c r="R19" s="11" t="str">
        <f>+R18</f>
        <v>NA</v>
      </c>
      <c r="S19" s="11" t="str">
        <f>+S18</f>
        <v>NA</v>
      </c>
      <c r="T19" s="11">
        <f>+T18</f>
        <v>0</v>
      </c>
    </row>
    <row r="20" spans="1:20" x14ac:dyDescent="0.25">
      <c r="A20" s="5" t="s">
        <v>126</v>
      </c>
      <c r="B20" s="4" t="s">
        <v>127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5" t="s">
        <v>87</v>
      </c>
      <c r="B21" s="4" t="s">
        <v>128</v>
      </c>
      <c r="C21" s="4"/>
      <c r="D21" s="4">
        <v>80</v>
      </c>
      <c r="E21" s="4">
        <v>414679</v>
      </c>
      <c r="F21" s="4">
        <v>0</v>
      </c>
      <c r="G21" s="4">
        <v>0</v>
      </c>
      <c r="H21" s="4">
        <v>414679</v>
      </c>
      <c r="I21" s="15">
        <f>SUM(H21/4675129*100)</f>
        <v>8.8698942852699894</v>
      </c>
      <c r="J21" s="4">
        <v>414679</v>
      </c>
      <c r="K21" s="4">
        <v>0</v>
      </c>
      <c r="L21" s="4">
        <f>+J21+K21</f>
        <v>414679</v>
      </c>
      <c r="M21" s="15">
        <f>SUM(L21/4675129*100)</f>
        <v>8.8698942852699894</v>
      </c>
      <c r="N21" s="4">
        <v>0</v>
      </c>
      <c r="O21" s="15">
        <f>SUM((H21+N21)/4675129*100)</f>
        <v>8.8698942852699894</v>
      </c>
      <c r="P21" s="4"/>
      <c r="Q21" s="15">
        <v>0</v>
      </c>
      <c r="R21" s="4" t="s">
        <v>71</v>
      </c>
      <c r="S21" s="4" t="s">
        <v>71</v>
      </c>
      <c r="T21" s="4">
        <v>414679</v>
      </c>
    </row>
    <row r="22" spans="1:20" x14ac:dyDescent="0.25">
      <c r="A22" s="4"/>
      <c r="B22" s="4" t="s">
        <v>129</v>
      </c>
      <c r="C22" s="4"/>
      <c r="D22" s="4">
        <v>17</v>
      </c>
      <c r="E22" s="4">
        <v>1452820</v>
      </c>
      <c r="F22" s="4">
        <v>0</v>
      </c>
      <c r="G22" s="4">
        <v>0</v>
      </c>
      <c r="H22" s="4">
        <v>1452820</v>
      </c>
      <c r="I22" s="15">
        <f>SUM(H22/4675129*100)</f>
        <v>31.075506151808856</v>
      </c>
      <c r="J22" s="4">
        <v>1452820</v>
      </c>
      <c r="K22" s="4">
        <v>0</v>
      </c>
      <c r="L22" s="4">
        <f>+J22+K22</f>
        <v>1452820</v>
      </c>
      <c r="M22" s="15">
        <f>SUM(L22/4675129*100)</f>
        <v>31.075506151808856</v>
      </c>
      <c r="N22" s="4">
        <v>0</v>
      </c>
      <c r="O22" s="15">
        <f>SUM((H22+N22)/4675129*100)</f>
        <v>31.075506151808856</v>
      </c>
      <c r="P22" s="4"/>
      <c r="Q22" s="15">
        <v>0</v>
      </c>
      <c r="R22" s="4" t="s">
        <v>71</v>
      </c>
      <c r="S22" s="4" t="s">
        <v>71</v>
      </c>
      <c r="T22" s="4">
        <v>1452820</v>
      </c>
    </row>
    <row r="23" spans="1:20" x14ac:dyDescent="0.25">
      <c r="A23" s="4"/>
      <c r="B23" s="4" t="s">
        <v>130</v>
      </c>
      <c r="C23" s="4" t="s">
        <v>131</v>
      </c>
      <c r="D23" s="4">
        <v>1</v>
      </c>
      <c r="E23" s="4">
        <v>111000</v>
      </c>
      <c r="F23" s="4">
        <v>0</v>
      </c>
      <c r="G23" s="4">
        <v>0</v>
      </c>
      <c r="H23" s="4">
        <v>111000</v>
      </c>
      <c r="I23" s="15">
        <f>SUM(H23/4675129*100)</f>
        <v>2.3742660362954688</v>
      </c>
      <c r="J23" s="4">
        <v>111000</v>
      </c>
      <c r="K23" s="4">
        <v>0</v>
      </c>
      <c r="L23" s="4">
        <f>+J23+K23</f>
        <v>111000</v>
      </c>
      <c r="M23" s="15">
        <f>SUM(L23/4675129*100)</f>
        <v>2.3742660362954688</v>
      </c>
      <c r="N23" s="4">
        <v>0</v>
      </c>
      <c r="O23" s="15">
        <f>SUM((H23+N23)/4675129*100)</f>
        <v>2.3742660362954688</v>
      </c>
      <c r="P23" s="4">
        <v>0</v>
      </c>
      <c r="Q23" s="15">
        <f>SUM(P23/H23*100)</f>
        <v>0</v>
      </c>
      <c r="R23" s="4" t="s">
        <v>71</v>
      </c>
      <c r="S23" s="4" t="s">
        <v>71</v>
      </c>
      <c r="T23" s="4">
        <v>111000</v>
      </c>
    </row>
    <row r="24" spans="1:20" x14ac:dyDescent="0.25">
      <c r="A24" s="4"/>
      <c r="B24" s="4" t="s">
        <v>132</v>
      </c>
      <c r="C24" s="4" t="s">
        <v>133</v>
      </c>
      <c r="D24" s="4">
        <v>1</v>
      </c>
      <c r="E24" s="4">
        <v>65000</v>
      </c>
      <c r="F24" s="4">
        <v>0</v>
      </c>
      <c r="G24" s="4">
        <v>0</v>
      </c>
      <c r="H24" s="4">
        <v>65000</v>
      </c>
      <c r="I24" s="15">
        <f>SUM(H24/4675129*100)</f>
        <v>1.3903359672000495</v>
      </c>
      <c r="J24" s="4">
        <v>65000</v>
      </c>
      <c r="K24" s="4">
        <v>0</v>
      </c>
      <c r="L24" s="4">
        <f>+J24+K24</f>
        <v>65000</v>
      </c>
      <c r="M24" s="15">
        <f>SUM(L24/4675129*100)</f>
        <v>1.3903359672000495</v>
      </c>
      <c r="N24" s="4">
        <v>0</v>
      </c>
      <c r="O24" s="15">
        <f>SUM((H24+N24)/4675129*100)</f>
        <v>1.3903359672000495</v>
      </c>
      <c r="P24" s="4">
        <v>0</v>
      </c>
      <c r="Q24" s="15">
        <f>SUM(P24/H24*100)</f>
        <v>0</v>
      </c>
      <c r="R24" s="4" t="s">
        <v>71</v>
      </c>
      <c r="S24" s="4" t="s">
        <v>71</v>
      </c>
      <c r="T24" s="4">
        <v>65000</v>
      </c>
    </row>
    <row r="25" spans="1:20" x14ac:dyDescent="0.25">
      <c r="A25" s="4"/>
      <c r="B25" s="4" t="s">
        <v>134</v>
      </c>
      <c r="C25" s="4" t="s">
        <v>135</v>
      </c>
      <c r="D25" s="4">
        <v>1</v>
      </c>
      <c r="E25" s="4">
        <v>60000</v>
      </c>
      <c r="F25" s="4">
        <v>0</v>
      </c>
      <c r="G25" s="4">
        <v>0</v>
      </c>
      <c r="H25" s="4">
        <v>60000</v>
      </c>
      <c r="I25" s="15">
        <f>SUM(H25/4675129*100)</f>
        <v>1.2833870466461994</v>
      </c>
      <c r="J25" s="4">
        <v>60000</v>
      </c>
      <c r="K25" s="4">
        <v>0</v>
      </c>
      <c r="L25" s="4">
        <f>+J25+K25</f>
        <v>60000</v>
      </c>
      <c r="M25" s="15">
        <f>SUM(L25/4675129*100)</f>
        <v>1.2833870466461994</v>
      </c>
      <c r="N25" s="4">
        <v>0</v>
      </c>
      <c r="O25" s="15">
        <f>SUM((H25+N25)/4675129*100)</f>
        <v>1.2833870466461994</v>
      </c>
      <c r="P25" s="4">
        <v>0</v>
      </c>
      <c r="Q25" s="15">
        <f>SUM(P25/H25*100)</f>
        <v>0</v>
      </c>
      <c r="R25" s="4" t="s">
        <v>71</v>
      </c>
      <c r="S25" s="4" t="s">
        <v>71</v>
      </c>
      <c r="T25" s="4">
        <v>60000</v>
      </c>
    </row>
    <row r="26" spans="1:20" x14ac:dyDescent="0.25">
      <c r="A26" s="4"/>
      <c r="B26" s="4" t="s">
        <v>136</v>
      </c>
      <c r="C26" s="4" t="s">
        <v>137</v>
      </c>
      <c r="D26" s="4">
        <v>1</v>
      </c>
      <c r="E26" s="4">
        <v>60000</v>
      </c>
      <c r="F26" s="4">
        <v>0</v>
      </c>
      <c r="G26" s="4">
        <v>0</v>
      </c>
      <c r="H26" s="4">
        <v>60000</v>
      </c>
      <c r="I26" s="15">
        <f>SUM(H26/4675129*100)</f>
        <v>1.2833870466461994</v>
      </c>
      <c r="J26" s="4">
        <v>60000</v>
      </c>
      <c r="K26" s="4">
        <v>0</v>
      </c>
      <c r="L26" s="4">
        <f>+J26+K26</f>
        <v>60000</v>
      </c>
      <c r="M26" s="15">
        <f>SUM(L26/4675129*100)</f>
        <v>1.2833870466461994</v>
      </c>
      <c r="N26" s="4">
        <v>0</v>
      </c>
      <c r="O26" s="15">
        <f>SUM((H26+N26)/4675129*100)</f>
        <v>1.2833870466461994</v>
      </c>
      <c r="P26" s="4">
        <v>0</v>
      </c>
      <c r="Q26" s="15">
        <f>SUM(P26/H26*100)</f>
        <v>0</v>
      </c>
      <c r="R26" s="4" t="s">
        <v>71</v>
      </c>
      <c r="S26" s="4" t="s">
        <v>71</v>
      </c>
      <c r="T26" s="4">
        <v>60000</v>
      </c>
    </row>
    <row r="27" spans="1:20" x14ac:dyDescent="0.25">
      <c r="A27" s="4"/>
      <c r="B27" s="4" t="s">
        <v>138</v>
      </c>
      <c r="C27" s="4" t="s">
        <v>139</v>
      </c>
      <c r="D27" s="4">
        <v>1</v>
      </c>
      <c r="E27" s="4">
        <v>81000</v>
      </c>
      <c r="F27" s="4">
        <v>0</v>
      </c>
      <c r="G27" s="4">
        <v>0</v>
      </c>
      <c r="H27" s="4">
        <v>81000</v>
      </c>
      <c r="I27" s="15">
        <f>SUM(H27/4675129*100)</f>
        <v>1.7325725129723695</v>
      </c>
      <c r="J27" s="4">
        <v>81000</v>
      </c>
      <c r="K27" s="4">
        <v>0</v>
      </c>
      <c r="L27" s="4">
        <f>+J27+K27</f>
        <v>81000</v>
      </c>
      <c r="M27" s="15">
        <f>SUM(L27/4675129*100)</f>
        <v>1.7325725129723695</v>
      </c>
      <c r="N27" s="4">
        <v>0</v>
      </c>
      <c r="O27" s="15">
        <f>SUM((H27+N27)/4675129*100)</f>
        <v>1.7325725129723695</v>
      </c>
      <c r="P27" s="4">
        <v>0</v>
      </c>
      <c r="Q27" s="15">
        <f>SUM(P27/H27*100)</f>
        <v>0</v>
      </c>
      <c r="R27" s="4" t="s">
        <v>71</v>
      </c>
      <c r="S27" s="4" t="s">
        <v>71</v>
      </c>
      <c r="T27" s="4">
        <v>81000</v>
      </c>
    </row>
    <row r="28" spans="1:20" x14ac:dyDescent="0.25">
      <c r="A28" s="4"/>
      <c r="B28" s="4" t="s">
        <v>140</v>
      </c>
      <c r="C28" s="4" t="s">
        <v>141</v>
      </c>
      <c r="D28" s="4">
        <v>1</v>
      </c>
      <c r="E28" s="4">
        <v>232500</v>
      </c>
      <c r="F28" s="4">
        <v>0</v>
      </c>
      <c r="G28" s="4">
        <v>0</v>
      </c>
      <c r="H28" s="4">
        <v>232500</v>
      </c>
      <c r="I28" s="15">
        <f>SUM(H28/4675129*100)</f>
        <v>4.9731248057540229</v>
      </c>
      <c r="J28" s="4">
        <v>232500</v>
      </c>
      <c r="K28" s="4">
        <v>0</v>
      </c>
      <c r="L28" s="4">
        <f>+J28+K28</f>
        <v>232500</v>
      </c>
      <c r="M28" s="15">
        <f>SUM(L28/4675129*100)</f>
        <v>4.9731248057540229</v>
      </c>
      <c r="N28" s="4">
        <v>0</v>
      </c>
      <c r="O28" s="15">
        <f>SUM((H28+N28)/4675129*100)</f>
        <v>4.9731248057540229</v>
      </c>
      <c r="P28" s="4">
        <v>0</v>
      </c>
      <c r="Q28" s="15">
        <f>SUM(P28/H28*100)</f>
        <v>0</v>
      </c>
      <c r="R28" s="4" t="s">
        <v>71</v>
      </c>
      <c r="S28" s="4" t="s">
        <v>71</v>
      </c>
      <c r="T28" s="4">
        <v>232500</v>
      </c>
    </row>
    <row r="29" spans="1:20" x14ac:dyDescent="0.25">
      <c r="A29" s="4"/>
      <c r="B29" s="4" t="s">
        <v>142</v>
      </c>
      <c r="C29" s="4" t="s">
        <v>143</v>
      </c>
      <c r="D29" s="4">
        <v>1</v>
      </c>
      <c r="E29" s="4">
        <v>75000</v>
      </c>
      <c r="F29" s="4">
        <v>0</v>
      </c>
      <c r="G29" s="4">
        <v>0</v>
      </c>
      <c r="H29" s="4">
        <v>75000</v>
      </c>
      <c r="I29" s="15">
        <f>SUM(H29/4675129*100)</f>
        <v>1.6042338083077492</v>
      </c>
      <c r="J29" s="4">
        <v>75000</v>
      </c>
      <c r="K29" s="4">
        <v>0</v>
      </c>
      <c r="L29" s="4">
        <f>+J29+K29</f>
        <v>75000</v>
      </c>
      <c r="M29" s="15">
        <f>SUM(L29/4675129*100)</f>
        <v>1.6042338083077492</v>
      </c>
      <c r="N29" s="4">
        <v>0</v>
      </c>
      <c r="O29" s="15">
        <f>SUM((H29+N29)/4675129*100)</f>
        <v>1.6042338083077492</v>
      </c>
      <c r="P29" s="4">
        <v>0</v>
      </c>
      <c r="Q29" s="15">
        <f>SUM(P29/H29*100)</f>
        <v>0</v>
      </c>
      <c r="R29" s="4" t="s">
        <v>71</v>
      </c>
      <c r="S29" s="4" t="s">
        <v>71</v>
      </c>
      <c r="T29" s="4">
        <v>75000</v>
      </c>
    </row>
    <row r="30" spans="1:20" x14ac:dyDescent="0.25">
      <c r="A30" s="4"/>
      <c r="B30" s="4" t="s">
        <v>144</v>
      </c>
      <c r="C30" s="4" t="s">
        <v>145</v>
      </c>
      <c r="D30" s="4">
        <v>1</v>
      </c>
      <c r="E30" s="4">
        <v>99000</v>
      </c>
      <c r="F30" s="4">
        <v>0</v>
      </c>
      <c r="G30" s="4">
        <v>0</v>
      </c>
      <c r="H30" s="4">
        <v>99000</v>
      </c>
      <c r="I30" s="15">
        <f>SUM(H30/4675129*100)</f>
        <v>2.1175886269662292</v>
      </c>
      <c r="J30" s="4">
        <v>99000</v>
      </c>
      <c r="K30" s="4">
        <v>0</v>
      </c>
      <c r="L30" s="4">
        <f>+J30+K30</f>
        <v>99000</v>
      </c>
      <c r="M30" s="15">
        <f>SUM(L30/4675129*100)</f>
        <v>2.1175886269662292</v>
      </c>
      <c r="N30" s="4">
        <v>0</v>
      </c>
      <c r="O30" s="15">
        <f>SUM((H30+N30)/4675129*100)</f>
        <v>2.1175886269662292</v>
      </c>
      <c r="P30" s="4">
        <v>0</v>
      </c>
      <c r="Q30" s="15">
        <f>SUM(P30/H30*100)</f>
        <v>0</v>
      </c>
      <c r="R30" s="4" t="s">
        <v>71</v>
      </c>
      <c r="S30" s="4" t="s">
        <v>71</v>
      </c>
      <c r="T30" s="4">
        <v>99000</v>
      </c>
    </row>
    <row r="31" spans="1:20" x14ac:dyDescent="0.25">
      <c r="A31" s="4"/>
      <c r="B31" s="4" t="s">
        <v>146</v>
      </c>
      <c r="C31" s="4" t="s">
        <v>147</v>
      </c>
      <c r="D31" s="4">
        <v>1</v>
      </c>
      <c r="E31" s="4">
        <v>50625</v>
      </c>
      <c r="F31" s="4">
        <v>0</v>
      </c>
      <c r="G31" s="4">
        <v>0</v>
      </c>
      <c r="H31" s="4">
        <v>50625</v>
      </c>
      <c r="I31" s="15">
        <f>SUM(H31/4675129*100)</f>
        <v>1.0828578206077308</v>
      </c>
      <c r="J31" s="4">
        <v>50625</v>
      </c>
      <c r="K31" s="4">
        <v>0</v>
      </c>
      <c r="L31" s="4">
        <f>+J31+K31</f>
        <v>50625</v>
      </c>
      <c r="M31" s="15">
        <f>SUM(L31/4675129*100)</f>
        <v>1.0828578206077308</v>
      </c>
      <c r="N31" s="4">
        <v>0</v>
      </c>
      <c r="O31" s="15">
        <f>SUM((H31+N31)/4675129*100)</f>
        <v>1.0828578206077308</v>
      </c>
      <c r="P31" s="4">
        <v>0</v>
      </c>
      <c r="Q31" s="15">
        <f>SUM(P31/H31*100)</f>
        <v>0</v>
      </c>
      <c r="R31" s="4" t="s">
        <v>71</v>
      </c>
      <c r="S31" s="4" t="s">
        <v>71</v>
      </c>
      <c r="T31" s="4">
        <v>50625</v>
      </c>
    </row>
    <row r="32" spans="1:20" x14ac:dyDescent="0.25">
      <c r="A32" s="4"/>
      <c r="B32" s="4" t="s">
        <v>148</v>
      </c>
      <c r="C32" s="4" t="s">
        <v>149</v>
      </c>
      <c r="D32" s="4">
        <v>1</v>
      </c>
      <c r="E32" s="4">
        <v>156000</v>
      </c>
      <c r="F32" s="4">
        <v>0</v>
      </c>
      <c r="G32" s="4">
        <v>0</v>
      </c>
      <c r="H32" s="4">
        <v>156000</v>
      </c>
      <c r="I32" s="15">
        <f>SUM(H32/4675129*100)</f>
        <v>3.3368063212801191</v>
      </c>
      <c r="J32" s="4">
        <v>156000</v>
      </c>
      <c r="K32" s="4">
        <v>0</v>
      </c>
      <c r="L32" s="4">
        <f>+J32+K32</f>
        <v>156000</v>
      </c>
      <c r="M32" s="15">
        <f>SUM(L32/4675129*100)</f>
        <v>3.3368063212801191</v>
      </c>
      <c r="N32" s="4">
        <v>0</v>
      </c>
      <c r="O32" s="15">
        <f>SUM((H32+N32)/4675129*100)</f>
        <v>3.3368063212801191</v>
      </c>
      <c r="P32" s="4">
        <v>0</v>
      </c>
      <c r="Q32" s="15">
        <f>SUM(P32/H32*100)</f>
        <v>0</v>
      </c>
      <c r="R32" s="4" t="s">
        <v>71</v>
      </c>
      <c r="S32" s="4" t="s">
        <v>71</v>
      </c>
      <c r="T32" s="4">
        <v>156000</v>
      </c>
    </row>
    <row r="33" spans="1:20" x14ac:dyDescent="0.25">
      <c r="A33" s="4"/>
      <c r="B33" s="4" t="s">
        <v>150</v>
      </c>
      <c r="C33" s="4" t="s">
        <v>151</v>
      </c>
      <c r="D33" s="4">
        <v>1</v>
      </c>
      <c r="E33" s="4">
        <v>147000</v>
      </c>
      <c r="F33" s="4">
        <v>0</v>
      </c>
      <c r="G33" s="4">
        <v>0</v>
      </c>
      <c r="H33" s="4">
        <v>147000</v>
      </c>
      <c r="I33" s="15">
        <f>SUM(H33/4675129*100)</f>
        <v>3.1442982642831887</v>
      </c>
      <c r="J33" s="4">
        <v>147000</v>
      </c>
      <c r="K33" s="4">
        <v>0</v>
      </c>
      <c r="L33" s="4">
        <f>+J33+K33</f>
        <v>147000</v>
      </c>
      <c r="M33" s="15">
        <f>SUM(L33/4675129*100)</f>
        <v>3.1442982642831887</v>
      </c>
      <c r="N33" s="4">
        <v>0</v>
      </c>
      <c r="O33" s="15">
        <f>SUM((H33+N33)/4675129*100)</f>
        <v>3.1442982642831887</v>
      </c>
      <c r="P33" s="4">
        <v>0</v>
      </c>
      <c r="Q33" s="15">
        <f>SUM(P33/H33*100)</f>
        <v>0</v>
      </c>
      <c r="R33" s="4" t="s">
        <v>71</v>
      </c>
      <c r="S33" s="4" t="s">
        <v>71</v>
      </c>
      <c r="T33" s="4">
        <v>147000</v>
      </c>
    </row>
    <row r="34" spans="1:20" x14ac:dyDescent="0.25">
      <c r="A34" s="4"/>
      <c r="B34" s="4" t="s">
        <v>152</v>
      </c>
      <c r="C34" s="4" t="s">
        <v>153</v>
      </c>
      <c r="D34" s="4">
        <v>1</v>
      </c>
      <c r="E34" s="4">
        <v>108000</v>
      </c>
      <c r="F34" s="4">
        <v>0</v>
      </c>
      <c r="G34" s="4">
        <v>0</v>
      </c>
      <c r="H34" s="4">
        <v>108000</v>
      </c>
      <c r="I34" s="15">
        <f>SUM(H34/4675129*100)</f>
        <v>2.3100966839631591</v>
      </c>
      <c r="J34" s="4">
        <v>108000</v>
      </c>
      <c r="K34" s="4">
        <v>0</v>
      </c>
      <c r="L34" s="4">
        <f>+J34+K34</f>
        <v>108000</v>
      </c>
      <c r="M34" s="15">
        <f>SUM(L34/4675129*100)</f>
        <v>2.3100966839631591</v>
      </c>
      <c r="N34" s="4">
        <v>0</v>
      </c>
      <c r="O34" s="15">
        <f>SUM((H34+N34)/4675129*100)</f>
        <v>2.3100966839631591</v>
      </c>
      <c r="P34" s="4">
        <v>0</v>
      </c>
      <c r="Q34" s="15">
        <f>SUM(P34/H34*100)</f>
        <v>0</v>
      </c>
      <c r="R34" s="4" t="s">
        <v>71</v>
      </c>
      <c r="S34" s="4" t="s">
        <v>71</v>
      </c>
      <c r="T34" s="4">
        <v>108000</v>
      </c>
    </row>
    <row r="35" spans="1:20" x14ac:dyDescent="0.25">
      <c r="A35" s="4"/>
      <c r="B35" s="4" t="s">
        <v>154</v>
      </c>
      <c r="C35" s="4" t="s">
        <v>155</v>
      </c>
      <c r="D35" s="4">
        <v>1</v>
      </c>
      <c r="E35" s="4">
        <v>108000</v>
      </c>
      <c r="F35" s="4">
        <v>0</v>
      </c>
      <c r="G35" s="4">
        <v>0</v>
      </c>
      <c r="H35" s="4">
        <v>108000</v>
      </c>
      <c r="I35" s="15">
        <f>SUM(H35/4675129*100)</f>
        <v>2.3100966839631591</v>
      </c>
      <c r="J35" s="4">
        <v>108000</v>
      </c>
      <c r="K35" s="4">
        <v>0</v>
      </c>
      <c r="L35" s="4">
        <f>+J35+K35</f>
        <v>108000</v>
      </c>
      <c r="M35" s="15">
        <f>SUM(L35/4675129*100)</f>
        <v>2.3100966839631591</v>
      </c>
      <c r="N35" s="4">
        <v>0</v>
      </c>
      <c r="O35" s="15">
        <f>SUM((H35+N35)/4675129*100)</f>
        <v>2.3100966839631591</v>
      </c>
      <c r="P35" s="4">
        <v>0</v>
      </c>
      <c r="Q35" s="15">
        <f>SUM(P35/H35*100)</f>
        <v>0</v>
      </c>
      <c r="R35" s="4" t="s">
        <v>71</v>
      </c>
      <c r="S35" s="4" t="s">
        <v>71</v>
      </c>
      <c r="T35" s="4">
        <v>108000</v>
      </c>
    </row>
    <row r="36" spans="1:2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5">
      <c r="A37" s="4" t="s">
        <v>89</v>
      </c>
      <c r="B37" s="4" t="s">
        <v>156</v>
      </c>
      <c r="C37" s="4"/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5">
        <f>SUM(H37/4675129*100)</f>
        <v>0</v>
      </c>
      <c r="J37" s="4">
        <v>0</v>
      </c>
      <c r="K37" s="4">
        <v>0</v>
      </c>
      <c r="L37" s="4">
        <f>+J37+K37</f>
        <v>0</v>
      </c>
      <c r="M37" s="15">
        <f>SUM(L37/4675129*100)</f>
        <v>0</v>
      </c>
      <c r="N37" s="4">
        <v>0</v>
      </c>
      <c r="O37" s="15">
        <f>SUM((H37+N37)/4675129*100)</f>
        <v>0</v>
      </c>
      <c r="P37" s="4">
        <v>0</v>
      </c>
      <c r="Q37" s="15">
        <v>0</v>
      </c>
      <c r="R37" s="4" t="s">
        <v>71</v>
      </c>
      <c r="S37" s="4" t="s">
        <v>71</v>
      </c>
      <c r="T37" s="4">
        <v>0</v>
      </c>
    </row>
    <row r="38" spans="1:20" x14ac:dyDescent="0.25">
      <c r="A38" s="4" t="s">
        <v>91</v>
      </c>
      <c r="B38" s="4" t="s">
        <v>157</v>
      </c>
      <c r="C38" s="4"/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5">
        <f>SUM(H38/4675129*100)</f>
        <v>0</v>
      </c>
      <c r="J38" s="4">
        <v>0</v>
      </c>
      <c r="K38" s="4">
        <v>0</v>
      </c>
      <c r="L38" s="4">
        <f>+J38+K38</f>
        <v>0</v>
      </c>
      <c r="M38" s="15">
        <f>SUM(L38/4675129*100)</f>
        <v>0</v>
      </c>
      <c r="N38" s="4">
        <v>0</v>
      </c>
      <c r="O38" s="15">
        <f>SUM((H38+N38)/4675129*100)</f>
        <v>0</v>
      </c>
      <c r="P38" s="4">
        <v>0</v>
      </c>
      <c r="Q38" s="15">
        <v>0</v>
      </c>
      <c r="R38" s="4" t="s">
        <v>71</v>
      </c>
      <c r="S38" s="4" t="s">
        <v>71</v>
      </c>
      <c r="T38" s="4">
        <v>0</v>
      </c>
    </row>
    <row r="39" spans="1:20" x14ac:dyDescent="0.25">
      <c r="A39" s="4" t="s">
        <v>93</v>
      </c>
      <c r="B39" s="4" t="s">
        <v>158</v>
      </c>
      <c r="C39" s="4"/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5">
        <f>SUM(H39/4675129*100)</f>
        <v>0</v>
      </c>
      <c r="J39" s="4">
        <v>0</v>
      </c>
      <c r="K39" s="4">
        <v>0</v>
      </c>
      <c r="L39" s="4">
        <f>+J39+K39</f>
        <v>0</v>
      </c>
      <c r="M39" s="15">
        <f>SUM(L39/4675129*100)</f>
        <v>0</v>
      </c>
      <c r="N39" s="4">
        <v>0</v>
      </c>
      <c r="O39" s="15">
        <f>SUM((H39+N39)/4675129*100)</f>
        <v>0</v>
      </c>
      <c r="P39" s="4">
        <v>0</v>
      </c>
      <c r="Q39" s="15">
        <v>0</v>
      </c>
      <c r="R39" s="4" t="s">
        <v>71</v>
      </c>
      <c r="S39" s="4" t="s">
        <v>71</v>
      </c>
      <c r="T39" s="4">
        <v>0</v>
      </c>
    </row>
    <row r="40" spans="1:20" x14ac:dyDescent="0.25">
      <c r="A40" s="4" t="s">
        <v>106</v>
      </c>
      <c r="B40" s="4" t="s">
        <v>94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5">
      <c r="A41" s="4"/>
      <c r="B41" s="4" t="s">
        <v>159</v>
      </c>
      <c r="C41" s="4"/>
      <c r="D41" s="4">
        <v>7</v>
      </c>
      <c r="E41" s="4">
        <v>171000</v>
      </c>
      <c r="F41" s="4">
        <v>0</v>
      </c>
      <c r="G41" s="4">
        <v>0</v>
      </c>
      <c r="H41" s="4">
        <v>171000</v>
      </c>
      <c r="I41" s="15">
        <f>SUM(H41/4675129*100)</f>
        <v>3.6576530829416685</v>
      </c>
      <c r="J41" s="4">
        <v>171000</v>
      </c>
      <c r="K41" s="4">
        <v>0</v>
      </c>
      <c r="L41" s="4">
        <f>+J41+K41</f>
        <v>171000</v>
      </c>
      <c r="M41" s="15">
        <f>SUM(L41/4675129*100)</f>
        <v>3.6576530829416685</v>
      </c>
      <c r="N41" s="4">
        <v>0</v>
      </c>
      <c r="O41" s="15">
        <f>SUM((H41+N41)/4675129*100)</f>
        <v>3.6576530829416685</v>
      </c>
      <c r="P41" s="4">
        <v>0</v>
      </c>
      <c r="Q41" s="15">
        <v>0</v>
      </c>
      <c r="R41" s="4" t="s">
        <v>71</v>
      </c>
      <c r="S41" s="4" t="s">
        <v>71</v>
      </c>
      <c r="T41" s="4">
        <v>171000</v>
      </c>
    </row>
    <row r="42" spans="1:20" x14ac:dyDescent="0.25">
      <c r="A42" s="4"/>
      <c r="B42" s="4" t="s">
        <v>160</v>
      </c>
      <c r="C42" s="4" t="s">
        <v>161</v>
      </c>
      <c r="D42" s="4">
        <v>1</v>
      </c>
      <c r="E42" s="4">
        <v>84000</v>
      </c>
      <c r="F42" s="4">
        <v>0</v>
      </c>
      <c r="G42" s="4">
        <v>0</v>
      </c>
      <c r="H42" s="4">
        <v>84000</v>
      </c>
      <c r="I42" s="15">
        <f>SUM(H42/4675129*100)</f>
        <v>1.7967418653046792</v>
      </c>
      <c r="J42" s="4">
        <v>84000</v>
      </c>
      <c r="K42" s="4">
        <v>0</v>
      </c>
      <c r="L42" s="4">
        <f>+J42+K42</f>
        <v>84000</v>
      </c>
      <c r="M42" s="15">
        <f>SUM(L42/4675129*100)</f>
        <v>1.7967418653046792</v>
      </c>
      <c r="N42" s="4">
        <v>0</v>
      </c>
      <c r="O42" s="15">
        <f>SUM((H42+N42)/4675129*100)</f>
        <v>1.7967418653046792</v>
      </c>
      <c r="P42" s="4">
        <v>0</v>
      </c>
      <c r="Q42" s="15">
        <f>SUM(P42/H42*100)</f>
        <v>0</v>
      </c>
      <c r="R42" s="4" t="s">
        <v>71</v>
      </c>
      <c r="S42" s="4" t="s">
        <v>71</v>
      </c>
      <c r="T42" s="4">
        <v>84000</v>
      </c>
    </row>
    <row r="43" spans="1:20" x14ac:dyDescent="0.25">
      <c r="A43" s="4"/>
      <c r="B43" s="4" t="s">
        <v>162</v>
      </c>
      <c r="C43" s="4"/>
      <c r="D43" s="4">
        <v>2</v>
      </c>
      <c r="E43" s="4">
        <v>45000</v>
      </c>
      <c r="F43" s="4">
        <v>0</v>
      </c>
      <c r="G43" s="4">
        <v>0</v>
      </c>
      <c r="H43" s="4">
        <v>45000</v>
      </c>
      <c r="I43" s="15">
        <f>SUM(H43/4675129*100)</f>
        <v>0.96254028498464972</v>
      </c>
      <c r="J43" s="4">
        <v>45000</v>
      </c>
      <c r="K43" s="4">
        <v>0</v>
      </c>
      <c r="L43" s="4">
        <f>+J43+K43</f>
        <v>45000</v>
      </c>
      <c r="M43" s="15">
        <f>SUM(L43/4675129*100)</f>
        <v>0.96254028498464972</v>
      </c>
      <c r="N43" s="4">
        <v>0</v>
      </c>
      <c r="O43" s="15">
        <f>SUM((H43+N43)/4675129*100)</f>
        <v>0.96254028498464972</v>
      </c>
      <c r="P43" s="4">
        <v>0</v>
      </c>
      <c r="Q43" s="15">
        <v>0</v>
      </c>
      <c r="R43" s="4" t="s">
        <v>71</v>
      </c>
      <c r="S43" s="4" t="s">
        <v>71</v>
      </c>
      <c r="T43" s="4">
        <v>45000</v>
      </c>
    </row>
    <row r="44" spans="1:20" s="6" customFormat="1" x14ac:dyDescent="0.25">
      <c r="A44" s="11"/>
      <c r="B44" s="11" t="s">
        <v>163</v>
      </c>
      <c r="C44" s="11"/>
      <c r="D44" s="11">
        <f>+D21+D22+D37+D38+D39+D41+D43</f>
        <v>106</v>
      </c>
      <c r="E44" s="11">
        <f>+E21+E22+E37+E38+E39+E41+E43</f>
        <v>2083499</v>
      </c>
      <c r="F44" s="11">
        <f>+F21+F22+F37+F38+F39+F41+F43</f>
        <v>0</v>
      </c>
      <c r="G44" s="11">
        <f>+G21+G22+G37+G38+G39+G41+G43</f>
        <v>0</v>
      </c>
      <c r="H44" s="11">
        <f>+H21+H22+H37+H38+H39+H41+H43</f>
        <v>2083499</v>
      </c>
      <c r="I44" s="16">
        <f>+I21+I22+I37+I38+I39+I41+I43</f>
        <v>44.565593805005165</v>
      </c>
      <c r="J44" s="11">
        <f>+J21+J22+J37+J38+J39+J41+J43</f>
        <v>2083499</v>
      </c>
      <c r="K44" s="11">
        <f>+K21+K22+K37+K38+K39+K41+K43</f>
        <v>0</v>
      </c>
      <c r="L44" s="11">
        <f>+L21+L22+L37+L38+L39+L41+L43</f>
        <v>2083499</v>
      </c>
      <c r="M44" s="16">
        <f>+M21+M22+M37+M38+M39+M41+M43</f>
        <v>44.565593805005165</v>
      </c>
      <c r="N44" s="11">
        <f>+N21+N22+N37+N38+N39+N41+N43</f>
        <v>0</v>
      </c>
      <c r="O44" s="16">
        <f>+O21+O22+O37+O38+O39+O41+O43</f>
        <v>44.565593805005165</v>
      </c>
      <c r="P44" s="11">
        <f>+P21+P22+P37+P38+P39+P41+P43</f>
        <v>0</v>
      </c>
      <c r="Q44" s="16">
        <v>0</v>
      </c>
      <c r="R44" s="11"/>
      <c r="S44" s="11"/>
      <c r="T44" s="11">
        <f>+T21+T22+T37+T38+T39+T41+T43</f>
        <v>2083499</v>
      </c>
    </row>
    <row r="45" spans="1:20" s="6" customFormat="1" x14ac:dyDescent="0.25">
      <c r="A45" s="11"/>
      <c r="B45" s="11" t="s">
        <v>164</v>
      </c>
      <c r="C45" s="11"/>
      <c r="D45" s="11">
        <f>+D17+D19+D44</f>
        <v>106</v>
      </c>
      <c r="E45" s="11">
        <f>+E17+E19+E44</f>
        <v>2083499</v>
      </c>
      <c r="F45" s="11">
        <f>+F17+F19+F44</f>
        <v>0</v>
      </c>
      <c r="G45" s="11">
        <f>+G17+G19+G44</f>
        <v>0</v>
      </c>
      <c r="H45" s="11">
        <f>+H17+H19+H44</f>
        <v>2083499</v>
      </c>
      <c r="I45" s="16">
        <f>+I17+I19+I44</f>
        <v>44.565593805005165</v>
      </c>
      <c r="J45" s="11">
        <f>+J17+J19+J44</f>
        <v>2083499</v>
      </c>
      <c r="K45" s="11">
        <f>+K17+K19+K44</f>
        <v>0</v>
      </c>
      <c r="L45" s="11">
        <f>+L17+L19+L44</f>
        <v>2083499</v>
      </c>
      <c r="M45" s="16">
        <f>+M17+M19+M44</f>
        <v>44.565593805005165</v>
      </c>
      <c r="N45" s="11">
        <f>+N17+N19+N44</f>
        <v>0</v>
      </c>
      <c r="O45" s="16">
        <f>+O17+O19+O44</f>
        <v>44.565593805005165</v>
      </c>
      <c r="P45" s="11">
        <f>+P17+P19+P44</f>
        <v>0</v>
      </c>
      <c r="Q45" s="16">
        <v>0</v>
      </c>
      <c r="R45" s="11"/>
      <c r="S45" s="11"/>
      <c r="T45" s="11">
        <f>+T17+T19+T44</f>
        <v>2083499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7" customFormat="1" ht="15.75" x14ac:dyDescent="0.25">
      <c r="A1" s="7" t="s">
        <v>165</v>
      </c>
    </row>
    <row r="3" spans="1:20" s="6" customFormat="1" ht="90" x14ac:dyDescent="0.25">
      <c r="A3" s="8" t="s">
        <v>31</v>
      </c>
      <c r="B3" s="8" t="s">
        <v>80</v>
      </c>
      <c r="C3" s="8" t="s">
        <v>81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82</v>
      </c>
      <c r="I3" s="8" t="s">
        <v>111</v>
      </c>
      <c r="J3" s="10" t="s">
        <v>40</v>
      </c>
      <c r="K3" s="10"/>
      <c r="L3" s="10"/>
      <c r="M3" s="10"/>
      <c r="N3" s="8" t="s">
        <v>41</v>
      </c>
      <c r="O3" s="8" t="s">
        <v>42</v>
      </c>
      <c r="P3" s="10" t="s">
        <v>43</v>
      </c>
      <c r="Q3" s="10"/>
      <c r="R3" s="10" t="s">
        <v>44</v>
      </c>
      <c r="S3" s="10"/>
      <c r="T3" s="8" t="s">
        <v>45</v>
      </c>
    </row>
    <row r="4" spans="1:20" s="6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46</v>
      </c>
      <c r="K4" s="12"/>
      <c r="L4" s="12"/>
      <c r="M4" s="8" t="s">
        <v>47</v>
      </c>
      <c r="N4" s="17"/>
      <c r="O4" s="11"/>
      <c r="P4" s="9" t="s">
        <v>48</v>
      </c>
      <c r="Q4" s="8" t="s">
        <v>49</v>
      </c>
      <c r="R4" s="8" t="s">
        <v>48</v>
      </c>
      <c r="S4" s="8" t="s">
        <v>49</v>
      </c>
      <c r="T4" s="11"/>
    </row>
    <row r="5" spans="1:20" s="6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8" t="s">
        <v>50</v>
      </c>
      <c r="K5" s="8" t="s">
        <v>51</v>
      </c>
      <c r="L5" s="8" t="s">
        <v>52</v>
      </c>
      <c r="M5" s="11"/>
      <c r="N5" s="11"/>
      <c r="O5" s="11"/>
      <c r="P5" s="11"/>
      <c r="Q5" s="11"/>
      <c r="R5" s="11"/>
      <c r="S5" s="11"/>
      <c r="T5" s="11"/>
    </row>
    <row r="6" spans="1:20" s="6" customFormat="1" x14ac:dyDescent="0.25">
      <c r="A6" s="18"/>
      <c r="B6" s="18" t="s">
        <v>53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9" t="s">
        <v>61</v>
      </c>
      <c r="K6" s="19"/>
      <c r="L6" s="19"/>
      <c r="M6" s="19"/>
      <c r="N6" s="18" t="s">
        <v>62</v>
      </c>
      <c r="O6" s="18" t="s">
        <v>63</v>
      </c>
      <c r="P6" s="19" t="s">
        <v>64</v>
      </c>
      <c r="Q6" s="19"/>
      <c r="R6" s="19" t="s">
        <v>65</v>
      </c>
      <c r="S6" s="19"/>
      <c r="T6" s="18" t="s">
        <v>66</v>
      </c>
    </row>
    <row r="7" spans="1:20" x14ac:dyDescent="0.25">
      <c r="A7" s="5" t="s">
        <v>85</v>
      </c>
      <c r="B7" s="4" t="s">
        <v>166</v>
      </c>
      <c r="C7" s="4"/>
      <c r="D7" s="4">
        <v>0</v>
      </c>
      <c r="E7" s="4">
        <v>0</v>
      </c>
      <c r="F7" s="4">
        <v>0</v>
      </c>
      <c r="G7" s="4">
        <v>0</v>
      </c>
      <c r="H7" s="4">
        <v>0</v>
      </c>
      <c r="I7" s="15">
        <f>SUM(H7/4675129*100)</f>
        <v>0</v>
      </c>
      <c r="J7" s="4">
        <v>0</v>
      </c>
      <c r="K7" s="4">
        <v>0</v>
      </c>
      <c r="L7" s="4">
        <f>+J7+K7</f>
        <v>0</v>
      </c>
      <c r="M7" s="15">
        <f>SUM(L7/4675129*100)</f>
        <v>0</v>
      </c>
      <c r="N7" s="4">
        <v>0</v>
      </c>
      <c r="O7" s="15">
        <f>SUM((H7+N7)/4675129*100)</f>
        <v>0</v>
      </c>
      <c r="P7" s="4">
        <v>0</v>
      </c>
      <c r="Q7" s="15">
        <v>0</v>
      </c>
      <c r="R7" s="4" t="s">
        <v>71</v>
      </c>
      <c r="S7" s="4" t="s">
        <v>71</v>
      </c>
      <c r="T7" s="4">
        <v>0</v>
      </c>
    </row>
    <row r="8" spans="1:20" x14ac:dyDescent="0.25">
      <c r="A8" s="5" t="s">
        <v>100</v>
      </c>
      <c r="B8" s="4" t="s">
        <v>167</v>
      </c>
      <c r="C8" s="4"/>
      <c r="D8" s="4">
        <v>0</v>
      </c>
      <c r="E8" s="4">
        <v>0</v>
      </c>
      <c r="F8" s="4">
        <v>0</v>
      </c>
      <c r="G8" s="4">
        <v>0</v>
      </c>
      <c r="H8" s="4">
        <v>0</v>
      </c>
      <c r="I8" s="15">
        <f>SUM(H8/4675129*100)</f>
        <v>0</v>
      </c>
      <c r="J8" s="4">
        <v>0</v>
      </c>
      <c r="K8" s="4">
        <v>0</v>
      </c>
      <c r="L8" s="4">
        <f>+J8+K8</f>
        <v>0</v>
      </c>
      <c r="M8" s="15">
        <f>SUM(L8/4675129*100)</f>
        <v>0</v>
      </c>
      <c r="N8" s="4">
        <v>0</v>
      </c>
      <c r="O8" s="15">
        <f>SUM((H8+N8)/4675129*100)</f>
        <v>0</v>
      </c>
      <c r="P8" s="4">
        <v>0</v>
      </c>
      <c r="Q8" s="15">
        <v>0</v>
      </c>
      <c r="R8" s="4" t="s">
        <v>71</v>
      </c>
      <c r="S8" s="4" t="s">
        <v>71</v>
      </c>
      <c r="T8" s="4">
        <v>0</v>
      </c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6" customFormat="1" x14ac:dyDescent="0.25">
      <c r="A10" s="11"/>
      <c r="B10" s="11" t="s">
        <v>168</v>
      </c>
      <c r="C10" s="11"/>
      <c r="D10" s="11">
        <f>+D7+D8</f>
        <v>0</v>
      </c>
      <c r="E10" s="11">
        <f>+E7+E8</f>
        <v>0</v>
      </c>
      <c r="F10" s="11">
        <f>+F7+F8</f>
        <v>0</v>
      </c>
      <c r="G10" s="11">
        <f>+G7+G8</f>
        <v>0</v>
      </c>
      <c r="H10" s="11">
        <f>+H7+H8</f>
        <v>0</v>
      </c>
      <c r="I10" s="16">
        <f>+I7+I8</f>
        <v>0</v>
      </c>
      <c r="J10" s="11">
        <f>+J7+J8</f>
        <v>0</v>
      </c>
      <c r="K10" s="11">
        <f>+K7+K8</f>
        <v>0</v>
      </c>
      <c r="L10" s="11">
        <f>+L7+L8</f>
        <v>0</v>
      </c>
      <c r="M10" s="16">
        <f>+M7+M8</f>
        <v>0</v>
      </c>
      <c r="N10" s="11">
        <f>+N7+N8</f>
        <v>0</v>
      </c>
      <c r="O10" s="16">
        <f>+O7+O8</f>
        <v>0</v>
      </c>
      <c r="P10" s="11">
        <f>+P7+P8</f>
        <v>0</v>
      </c>
      <c r="Q10" s="16">
        <f>+Q7+Q8</f>
        <v>0</v>
      </c>
      <c r="R10" s="11"/>
      <c r="S10" s="11"/>
      <c r="T10" s="11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7" customFormat="1" ht="15.75" x14ac:dyDescent="0.25">
      <c r="A1" s="20" t="s">
        <v>169</v>
      </c>
      <c r="B1" s="20"/>
      <c r="C1" s="20"/>
      <c r="D1" s="20"/>
    </row>
    <row r="2" spans="1:4" x14ac:dyDescent="0.25">
      <c r="A2" s="4" t="s">
        <v>170</v>
      </c>
      <c r="B2" s="4" t="s">
        <v>171</v>
      </c>
      <c r="C2" s="4" t="s">
        <v>172</v>
      </c>
      <c r="D2" s="4" t="s">
        <v>173</v>
      </c>
    </row>
    <row r="3" spans="1:4" x14ac:dyDescent="0.25">
      <c r="A3" s="4"/>
      <c r="B3" s="4"/>
      <c r="C3" s="4"/>
      <c r="D3" s="4"/>
    </row>
    <row r="4" spans="1:4" s="6" customFormat="1" x14ac:dyDescent="0.25">
      <c r="A4" s="11" t="s">
        <v>78</v>
      </c>
      <c r="B4" s="11"/>
      <c r="C4" s="11">
        <f>SUM(C2:C3)</f>
        <v>0</v>
      </c>
      <c r="D4" s="11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" x14ac:dyDescent="0.25"/>
  <cols>
    <col min="1" max="2" width="50.7109375" customWidth="1"/>
  </cols>
  <sheetData>
    <row r="1" spans="1:2" s="7" customFormat="1" ht="15.75" x14ac:dyDescent="0.25">
      <c r="A1" s="21" t="s">
        <v>174</v>
      </c>
      <c r="B1" s="21"/>
    </row>
    <row r="2" spans="1:2" x14ac:dyDescent="0.25">
      <c r="A2" s="4" t="s">
        <v>34</v>
      </c>
      <c r="B2" s="4" t="s">
        <v>172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/>
  </sheetViews>
  <sheetFormatPr defaultRowHeight="15" x14ac:dyDescent="0.25"/>
  <cols>
    <col min="1" max="1" width="6.7109375" customWidth="1"/>
    <col min="2" max="2" width="50.7109375" customWidth="1"/>
    <col min="3" max="4" width="12.7109375" customWidth="1"/>
    <col min="5" max="5" width="50.7109375" customWidth="1"/>
    <col min="6" max="7" width="12.7109375" customWidth="1"/>
    <col min="8" max="10" width="20.7109375" customWidth="1"/>
  </cols>
  <sheetData>
    <row r="1" spans="1:10" s="22" customFormat="1" ht="12.75" x14ac:dyDescent="0.2"/>
    <row r="2" spans="1:10" s="7" customFormat="1" ht="15.75" x14ac:dyDescent="0.25">
      <c r="A2" s="23" t="s">
        <v>175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22" customFormat="1" ht="51" x14ac:dyDescent="0.2">
      <c r="A3" s="24" t="s">
        <v>176</v>
      </c>
      <c r="B3" s="25" t="s">
        <v>177</v>
      </c>
      <c r="C3" s="25"/>
      <c r="D3" s="25"/>
      <c r="E3" s="25" t="s">
        <v>178</v>
      </c>
      <c r="F3" s="25"/>
      <c r="G3" s="25"/>
      <c r="H3" s="26" t="s">
        <v>179</v>
      </c>
      <c r="I3" s="26"/>
      <c r="J3" s="27" t="s">
        <v>180</v>
      </c>
    </row>
    <row r="4" spans="1:10" s="22" customFormat="1" ht="12.75" x14ac:dyDescent="0.2">
      <c r="A4" s="24" t="s">
        <v>181</v>
      </c>
      <c r="B4" s="26" t="s">
        <v>182</v>
      </c>
      <c r="C4" s="26"/>
      <c r="D4" s="26"/>
      <c r="E4" s="26" t="s">
        <v>183</v>
      </c>
      <c r="F4" s="26"/>
      <c r="G4" s="26"/>
      <c r="H4" s="26" t="s">
        <v>184</v>
      </c>
      <c r="I4" s="26"/>
      <c r="J4" s="28" t="s">
        <v>185</v>
      </c>
    </row>
    <row r="5" spans="1:10" s="22" customFormat="1" ht="51" x14ac:dyDescent="0.2">
      <c r="A5" s="24" t="s">
        <v>186</v>
      </c>
      <c r="B5" s="24" t="s">
        <v>187</v>
      </c>
      <c r="C5" s="24" t="s">
        <v>81</v>
      </c>
      <c r="D5" s="24" t="s">
        <v>188</v>
      </c>
      <c r="E5" s="24" t="s">
        <v>187</v>
      </c>
      <c r="F5" s="24" t="s">
        <v>81</v>
      </c>
      <c r="G5" s="24" t="s">
        <v>188</v>
      </c>
      <c r="H5" s="24" t="s">
        <v>189</v>
      </c>
      <c r="I5" s="27" t="s">
        <v>190</v>
      </c>
      <c r="J5" s="24"/>
    </row>
    <row r="6" spans="1:10" x14ac:dyDescent="0.25">
      <c r="A6" s="4">
        <v>1</v>
      </c>
      <c r="B6" s="13" t="s">
        <v>191</v>
      </c>
      <c r="C6" s="13" t="s">
        <v>191</v>
      </c>
      <c r="D6" s="13" t="s">
        <v>191</v>
      </c>
      <c r="E6" s="13" t="s">
        <v>191</v>
      </c>
      <c r="F6" s="13" t="s">
        <v>191</v>
      </c>
      <c r="G6" s="13" t="s">
        <v>191</v>
      </c>
      <c r="H6" s="13" t="s">
        <v>191</v>
      </c>
      <c r="I6" s="13" t="s">
        <v>191</v>
      </c>
      <c r="J6" s="13" t="s">
        <v>191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ageMargins left="1.3888888888888888E-2" right="0.20833333333333334" top="0.83333333333333337" bottom="0.41666666666666669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Table-V SBOs</vt:lpstr>
      <vt:lpstr>Declaration!Print_Titles</vt:lpstr>
      <vt:lpstr>'Table-V SBOs'!Print_Titles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rajeev kumar</dc:creator>
  <cp:lastModifiedBy>rajeev kumar</cp:lastModifiedBy>
  <dcterms:created xsi:type="dcterms:W3CDTF">2022-07-02T04:49:12Z</dcterms:created>
  <dcterms:modified xsi:type="dcterms:W3CDTF">2022-07-02T04:49:49Z</dcterms:modified>
</cp:coreProperties>
</file>