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firstSheet="1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Declaration!$4:$6</definedName>
    <definedName name="_xlnm.Print_Titles" localSheetId="8">'Table-VI  foreign ownership'!$4:$6</definedName>
  </definedNames>
  <calcPr calcId="145621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W66" i="4"/>
  <c r="V66" i="4"/>
  <c r="U66" i="4"/>
  <c r="T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T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Q64" i="4"/>
  <c r="O64" i="4"/>
  <c r="M64" i="4"/>
  <c r="L64" i="4"/>
  <c r="I64" i="4"/>
  <c r="O63" i="4"/>
  <c r="M63" i="4"/>
  <c r="L63" i="4"/>
  <c r="I63" i="4"/>
  <c r="O62" i="4"/>
  <c r="M62" i="4"/>
  <c r="L62" i="4"/>
  <c r="I62" i="4"/>
  <c r="Q60" i="4"/>
  <c r="O60" i="4"/>
  <c r="M60" i="4"/>
  <c r="L60" i="4"/>
  <c r="I60" i="4"/>
  <c r="Q59" i="4"/>
  <c r="O59" i="4"/>
  <c r="M59" i="4"/>
  <c r="L59" i="4"/>
  <c r="I59" i="4"/>
  <c r="O58" i="4"/>
  <c r="M58" i="4"/>
  <c r="L58" i="4"/>
  <c r="I58" i="4"/>
  <c r="O57" i="4"/>
  <c r="M57" i="4"/>
  <c r="L57" i="4"/>
  <c r="I57" i="4"/>
  <c r="O56" i="4"/>
  <c r="M56" i="4"/>
  <c r="L56" i="4"/>
  <c r="I56" i="4"/>
  <c r="Q54" i="4"/>
  <c r="O54" i="4"/>
  <c r="M54" i="4"/>
  <c r="L54" i="4"/>
  <c r="I54" i="4"/>
  <c r="Q53" i="4"/>
  <c r="O53" i="4"/>
  <c r="M53" i="4"/>
  <c r="L53" i="4"/>
  <c r="I53" i="4"/>
  <c r="Q52" i="4"/>
  <c r="O52" i="4"/>
  <c r="M52" i="4"/>
  <c r="L52" i="4"/>
  <c r="I52" i="4"/>
  <c r="Q51" i="4"/>
  <c r="O51" i="4"/>
  <c r="M51" i="4"/>
  <c r="L51" i="4"/>
  <c r="I51" i="4"/>
  <c r="Q50" i="4"/>
  <c r="O50" i="4"/>
  <c r="M50" i="4"/>
  <c r="L50" i="4"/>
  <c r="I50" i="4"/>
  <c r="Q49" i="4"/>
  <c r="O49" i="4"/>
  <c r="M49" i="4"/>
  <c r="L49" i="4"/>
  <c r="I49" i="4"/>
  <c r="Q48" i="4"/>
  <c r="O48" i="4"/>
  <c r="M48" i="4"/>
  <c r="L48" i="4"/>
  <c r="I48" i="4"/>
  <c r="Q47" i="4"/>
  <c r="O47" i="4"/>
  <c r="M47" i="4"/>
  <c r="L47" i="4"/>
  <c r="I47" i="4"/>
  <c r="Q46" i="4"/>
  <c r="O46" i="4"/>
  <c r="M46" i="4"/>
  <c r="L46" i="4"/>
  <c r="I46" i="4"/>
  <c r="Q45" i="4"/>
  <c r="O45" i="4"/>
  <c r="M45" i="4"/>
  <c r="L45" i="4"/>
  <c r="I45" i="4"/>
  <c r="Q44" i="4"/>
  <c r="O44" i="4"/>
  <c r="M44" i="4"/>
  <c r="L44" i="4"/>
  <c r="I44" i="4"/>
  <c r="Q43" i="4"/>
  <c r="O43" i="4"/>
  <c r="M43" i="4"/>
  <c r="L43" i="4"/>
  <c r="I43" i="4"/>
  <c r="O42" i="4"/>
  <c r="M42" i="4"/>
  <c r="L42" i="4"/>
  <c r="I42" i="4"/>
  <c r="O41" i="4"/>
  <c r="M41" i="4"/>
  <c r="L41" i="4"/>
  <c r="I41" i="4"/>
  <c r="O40" i="4"/>
  <c r="M40" i="4"/>
  <c r="L40" i="4"/>
  <c r="I40" i="4"/>
  <c r="O39" i="4"/>
  <c r="M39" i="4"/>
  <c r="L39" i="4"/>
  <c r="I39" i="4"/>
  <c r="O38" i="4"/>
  <c r="M38" i="4"/>
  <c r="L38" i="4"/>
  <c r="I38" i="4"/>
  <c r="O37" i="4"/>
  <c r="M37" i="4"/>
  <c r="L37" i="4"/>
  <c r="I37" i="4"/>
  <c r="O36" i="4"/>
  <c r="M36" i="4"/>
  <c r="L36" i="4"/>
  <c r="I36" i="4"/>
  <c r="O35" i="4"/>
  <c r="M35" i="4"/>
  <c r="L35" i="4"/>
  <c r="I35" i="4"/>
  <c r="W33" i="4"/>
  <c r="V33" i="4"/>
  <c r="U33" i="4"/>
  <c r="T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O32" i="4"/>
  <c r="M32" i="4"/>
  <c r="L32" i="4"/>
  <c r="I32" i="4"/>
  <c r="O31" i="4"/>
  <c r="M31" i="4"/>
  <c r="L31" i="4"/>
  <c r="I31" i="4"/>
  <c r="O30" i="4"/>
  <c r="M30" i="4"/>
  <c r="L30" i="4"/>
  <c r="I30" i="4"/>
  <c r="W28" i="4"/>
  <c r="V28" i="4"/>
  <c r="U28" i="4"/>
  <c r="T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O26" i="4"/>
  <c r="M26" i="4"/>
  <c r="L26" i="4"/>
  <c r="I26" i="4"/>
  <c r="O25" i="4"/>
  <c r="M25" i="4"/>
  <c r="L25" i="4"/>
  <c r="I25" i="4"/>
  <c r="O24" i="4"/>
  <c r="M24" i="4"/>
  <c r="L24" i="4"/>
  <c r="I24" i="4"/>
  <c r="O23" i="4"/>
  <c r="M23" i="4"/>
  <c r="L23" i="4"/>
  <c r="I23" i="4"/>
  <c r="O22" i="4"/>
  <c r="M22" i="4"/>
  <c r="L22" i="4"/>
  <c r="I22" i="4"/>
  <c r="O21" i="4"/>
  <c r="M21" i="4"/>
  <c r="L21" i="4"/>
  <c r="I21" i="4"/>
  <c r="W19" i="4"/>
  <c r="V19" i="4"/>
  <c r="U19" i="4"/>
  <c r="T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7" i="4"/>
  <c r="M17" i="4"/>
  <c r="L17" i="4"/>
  <c r="I17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5" i="3"/>
  <c r="S25" i="3"/>
  <c r="R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O22" i="3"/>
  <c r="M22" i="3"/>
  <c r="L22" i="3"/>
  <c r="I22" i="3"/>
  <c r="O20" i="3"/>
  <c r="M20" i="3"/>
  <c r="L20" i="3"/>
  <c r="I20" i="3"/>
  <c r="O18" i="3"/>
  <c r="M18" i="3"/>
  <c r="L18" i="3"/>
  <c r="I18" i="3"/>
  <c r="O17" i="3"/>
  <c r="M17" i="3"/>
  <c r="L17" i="3"/>
  <c r="I17" i="3"/>
  <c r="O16" i="3"/>
  <c r="M16" i="3"/>
  <c r="L16" i="3"/>
  <c r="I16" i="3"/>
  <c r="T14" i="3"/>
  <c r="S14" i="3"/>
  <c r="R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Q13" i="3"/>
  <c r="O13" i="3"/>
  <c r="M13" i="3"/>
  <c r="L13" i="3"/>
  <c r="I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N9" i="2"/>
  <c r="L9" i="2"/>
  <c r="H9" i="2"/>
</calcChain>
</file>

<file path=xl/sharedStrings.xml><?xml version="1.0" encoding="utf-8"?>
<sst xmlns="http://schemas.openxmlformats.org/spreadsheetml/2006/main" count="506" uniqueCount="233">
  <si>
    <t>Format of Holding of Specified securities</t>
  </si>
  <si>
    <t>1.</t>
  </si>
  <si>
    <t>Name of Listed Entity:KAARYA FACILITIES AND SERVICES LIMITED</t>
  </si>
  <si>
    <t>2.</t>
  </si>
  <si>
    <t xml:space="preserve">Scrip Code/Name of Scrip/Class of Security:540756,KAARYAFSL,EQUITY SHARES  </t>
  </si>
  <si>
    <t>3.</t>
  </si>
  <si>
    <t>Share Holding Pattern Filed under: Reg. 31(1)(a)/Reg.31(1)(b)/Reg.31(1)(c)</t>
  </si>
  <si>
    <t>a. if under 31(1)(b) then indicate the report for quarter ending 30/09/2022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</si>
  <si>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</si>
  <si>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</si>
  <si>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</si>
  <si>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</si>
  <si>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</si>
  <si>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</si>
  <si>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</si>
  <si>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</si>
  <si>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</si>
  <si>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</si>
  <si>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</si>
  <si>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</si>
  <si>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</si>
  <si>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</si>
  <si>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</si>
  <si>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</si>
  <si>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</si>
  <si>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</si>
  <si>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</si>
  <si>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</si>
  <si>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</si>
  <si>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</si>
  <si>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</si>
  <si>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</si>
  <si>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</si>
  <si>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</si>
  <si>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</si>
  <si>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</si>
  <si>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</si>
  <si>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</si>
  <si>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</si>
  <si>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</si>
  <si>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</si>
  <si>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</si>
  <si>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</si>
  <si>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</si>
  <si>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</si>
  <si>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</si>
  <si>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</si>
  <si>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</si>
  <si>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</si>
  <si>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</si>
  <si>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</si>
  <si>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</si>
  <si>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</si>
  <si>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</si>
  <si>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</si>
  <si>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</si>
  <si>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</si>
  <si>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</si>
  <si>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</si>
  <si>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</si>
  <si>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</si>
  <si>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</si>
  <si>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</si>
  <si>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</si>
  <si>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</si>
  <si>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</si>
  <si>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</si>
  <si>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</si>
  <si>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</si>
  <si>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</si>
  <si>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</si>
  <si>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</si>
  <si>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</si>
  <si>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</si>
  <si>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</si>
  <si>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</si>
  <si>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</si>
  <si>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</si>
  <si>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</si>
  <si>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</si>
  <si>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</si>
  <si>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</si>
  <si>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</si>
  <si>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</si>
  <si>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</si>
  <si>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</si>
  <si>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</si>
  <si>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</si>
  <si>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</si>
  <si>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</si>
  <si>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</si>
  <si>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</si>
  <si>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</si>
  <si>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</si>
  <si>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</si>
  <si>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VISHAL  V  PANCHAL                                                                                                                                    </t>
  </si>
  <si>
    <t xml:space="preserve">AKGPP9947F                    </t>
  </si>
  <si>
    <t xml:space="preserve">VINEET S PANDEY                                                                                                                                       </t>
  </si>
  <si>
    <t xml:space="preserve">ALLPP6562G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</si>
  <si>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</si>
  <si>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</si>
  <si>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</si>
  <si>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</si>
  <si>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</si>
  <si>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</si>
  <si>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</si>
  <si>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</si>
  <si>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</si>
  <si>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</si>
  <si>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</si>
  <si>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</si>
  <si>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</si>
  <si>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</si>
  <si>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</si>
  <si>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</si>
  <si>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</si>
  <si>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</si>
  <si>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</si>
  <si>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>Mutual Funds</t>
  </si>
  <si>
    <t>Venture Capital Funds</t>
  </si>
  <si>
    <t>Alternate Investment Funds</t>
  </si>
  <si>
    <t>Banks</t>
  </si>
  <si>
    <t>Insurance Companies</t>
  </si>
  <si>
    <t>(f)</t>
  </si>
  <si>
    <t>Provident Funds/Pension Funds</t>
  </si>
  <si>
    <t>(g)</t>
  </si>
  <si>
    <t>Asset Reconstruction Companies</t>
  </si>
  <si>
    <t>(h)</t>
  </si>
  <si>
    <t>Soveregin Wealth Funds</t>
  </si>
  <si>
    <t>(i)</t>
  </si>
  <si>
    <t>NBFC Registered with RBI</t>
  </si>
  <si>
    <t>(j)</t>
  </si>
  <si>
    <t>Other Financial Insutitions</t>
  </si>
  <si>
    <t>(k)</t>
  </si>
  <si>
    <t>Sub 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</si>
  <si>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</si>
  <si>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</si>
  <si>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</si>
  <si>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</si>
  <si>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</si>
  <si>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>Foreign Portfolio Investors Category II</t>
  </si>
  <si>
    <t>Overseas Depositories (holding DRs) (balancing figure)</t>
  </si>
  <si>
    <t>Sub Total (B)(2)</t>
  </si>
  <si>
    <t>(3)</t>
  </si>
  <si>
    <t>Central Government/State Government(s)/President of India</t>
  </si>
  <si>
    <t>Central Government / President of India</t>
  </si>
  <si>
    <t>State Government / Governor</t>
  </si>
  <si>
    <t>Shareholding by Companies or Bodies Corporate where Central / State Government is a promoter</t>
  </si>
  <si>
    <t>Sub Total (B)(3)</t>
  </si>
  <si>
    <t>(4)</t>
  </si>
  <si>
    <t>Non-Institutions</t>
  </si>
  <si>
    <t>Associate companies / Subsidiaries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</si>
  <si>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</si>
  <si>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</si>
  <si>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</si>
  <si>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</si>
  <si>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</si>
  <si>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</t>
  </si>
  <si>
    <t>Resident Individuals holding nominal share capital in excess of Rs. 2 lakhs</t>
  </si>
  <si>
    <t xml:space="preserve">HARI JHUNJHUNWALA                                                                                                                                     </t>
  </si>
  <si>
    <t xml:space="preserve">AAMPJ2980J                    </t>
  </si>
  <si>
    <t xml:space="preserve">NIMESH SHASHIKANT MEHTA                                                                                                                               </t>
  </si>
  <si>
    <t xml:space="preserve">ABBPM1694C                    </t>
  </si>
  <si>
    <t xml:space="preserve">AMIT SWARUPCHAND KORADIA                                                                                                                              </t>
  </si>
  <si>
    <t xml:space="preserve">ABGPK5005J                    </t>
  </si>
  <si>
    <t xml:space="preserve">SHREYA NISHIL MARFATIA                                                                                                                                </t>
  </si>
  <si>
    <t xml:space="preserve">ACLPM8572A                    </t>
  </si>
  <si>
    <t xml:space="preserve">MOHIT GANESH GUPTA                                                                                                                                    </t>
  </si>
  <si>
    <t xml:space="preserve">BFVPG5964E                    </t>
  </si>
  <si>
    <t xml:space="preserve">SWETA MAHESH SHAH                                                                                                                                     </t>
  </si>
  <si>
    <t xml:space="preserve">BGKPS5708N                    </t>
  </si>
  <si>
    <t xml:space="preserve">SOHIL MAHESHBHAI SHAH                                                                                                                                 </t>
  </si>
  <si>
    <t xml:space="preserve">BHSPS3185E                    </t>
  </si>
  <si>
    <t xml:space="preserve">ANJALI KHATTER                                                                                                                                        </t>
  </si>
  <si>
    <t xml:space="preserve">BZAPK3743G                    </t>
  </si>
  <si>
    <t xml:space="preserve">DARSHI ATULKUMAR SHAH                                                                                                                                 </t>
  </si>
  <si>
    <t xml:space="preserve">BZWPS8361J                    </t>
  </si>
  <si>
    <t xml:space="preserve">NUPUR ANIL SHAH                                                                                                                                       </t>
  </si>
  <si>
    <t xml:space="preserve">DNUPS3907J                    </t>
  </si>
  <si>
    <t xml:space="preserve">SAPAN ANIL SHAH                                                                                                                                       </t>
  </si>
  <si>
    <t xml:space="preserve">DNUPS3910P                    </t>
  </si>
  <si>
    <t xml:space="preserve">MARGI JIGNESHBHAI SHAH                                                                                                                                </t>
  </si>
  <si>
    <t xml:space="preserve">DNUPS3969E                    </t>
  </si>
  <si>
    <t>Non Resident Indians (NRIs)</t>
  </si>
  <si>
    <t>Foreign Nationals</t>
  </si>
  <si>
    <t>Foreign Companies)</t>
  </si>
  <si>
    <t>(l)</t>
  </si>
  <si>
    <t>Bodies Corporate</t>
  </si>
  <si>
    <t xml:space="preserve">MARFATIA STOCK BROKING PVT LTD                                                                                                                        </t>
  </si>
  <si>
    <t xml:space="preserve">AADCM6730B                    </t>
  </si>
  <si>
    <t>(m)</t>
  </si>
  <si>
    <t xml:space="preserve">CLEARING MEMBERS                                  </t>
  </si>
  <si>
    <t xml:space="preserve">H U F                                             </t>
  </si>
  <si>
    <t xml:space="preserve">NISHIL SURENDRA MARFATIA (HUF)                                                                                                                        </t>
  </si>
  <si>
    <t xml:space="preserve">AAFHM0195R                    </t>
  </si>
  <si>
    <t>Sub 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</si>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</sst>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4.5" x14ac:dyDescent="0.35"/>
  <cols>
    <col min="1" max="1" width="10.6328125" customWidth="1"/>
    <col min="2" max="2" width="110.6328125" customWidth="1"/>
    <col min="3" max="4" width="10.6328125" customWidth="1"/>
  </cols>
  <sheetData>
    <row r="1" spans="1:4" x14ac:dyDescent="0.35">
      <c r="A1" s="2" t="s">
        <v>0</v>
      </c>
      <c r="B1" s="2"/>
      <c r="C1" s="2"/>
      <c r="D1" s="2"/>
    </row>
    <row r="3" spans="1:4" x14ac:dyDescent="0.35">
      <c r="A3" s="3" t="s">
        <v>1</v>
      </c>
      <c r="B3" t="s">
        <v>2</v>
      </c>
    </row>
    <row r="4" spans="1:4" x14ac:dyDescent="0.35">
      <c r="A4" s="3" t="s">
        <v>3</v>
      </c>
      <c r="B4" t="s">
        <v>4</v>
      </c>
    </row>
    <row r="5" spans="1:4" x14ac:dyDescent="0.35">
      <c r="A5" s="3" t="s">
        <v>5</v>
      </c>
      <c r="B5" t="s">
        <v>6</v>
      </c>
    </row>
    <row r="6" spans="1:4" x14ac:dyDescent="0.35">
      <c r="B6" t="s">
        <v>7</v>
      </c>
    </row>
    <row r="7" spans="1:4" x14ac:dyDescent="0.35">
      <c r="B7" t="s">
        <v>8</v>
      </c>
    </row>
    <row r="8" spans="1:4" x14ac:dyDescent="0.35">
      <c r="A8" s="3" t="s">
        <v>9</v>
      </c>
      <c r="B8" t="s">
        <v>10</v>
      </c>
    </row>
    <row r="9" spans="1:4" x14ac:dyDescent="0.35">
      <c r="A9" s="4"/>
      <c r="B9" s="4" t="s">
        <v>11</v>
      </c>
      <c r="C9" s="4" t="s">
        <v>12</v>
      </c>
      <c r="D9" s="4" t="s">
        <v>13</v>
      </c>
    </row>
    <row r="10" spans="1:4" x14ac:dyDescent="0.35">
      <c r="A10" s="5" t="s">
        <v>14</v>
      </c>
      <c r="B10" s="4" t="s">
        <v>15</v>
      </c>
      <c r="C10" s="4"/>
      <c r="D10" s="4"/>
    </row>
    <row r="11" spans="1:4" x14ac:dyDescent="0.35">
      <c r="A11" s="5" t="s">
        <v>16</v>
      </c>
      <c r="B11" s="4" t="s">
        <v>17</v>
      </c>
      <c r="C11" s="4"/>
      <c r="D11" s="4"/>
    </row>
    <row r="12" spans="1:4" x14ac:dyDescent="0.35">
      <c r="A12" s="5" t="s">
        <v>18</v>
      </c>
      <c r="B12" s="4" t="s">
        <v>19</v>
      </c>
      <c r="C12" s="4"/>
      <c r="D12" s="4"/>
    </row>
    <row r="13" spans="1:4" x14ac:dyDescent="0.35">
      <c r="A13" s="5" t="s">
        <v>20</v>
      </c>
      <c r="B13" s="4" t="s">
        <v>21</v>
      </c>
      <c r="C13" s="4"/>
      <c r="D13" s="4"/>
    </row>
    <row r="14" spans="1:4" x14ac:dyDescent="0.35">
      <c r="A14" s="5" t="s">
        <v>22</v>
      </c>
      <c r="B14" s="4" t="s">
        <v>23</v>
      </c>
      <c r="C14" s="4"/>
      <c r="D14" s="4"/>
    </row>
    <row r="17" spans="1:2" x14ac:dyDescent="0.35">
      <c r="B17" t="s">
        <v>24</v>
      </c>
    </row>
    <row r="18" spans="1:2" x14ac:dyDescent="0.35">
      <c r="B18" t="s">
        <v>25</v>
      </c>
    </row>
    <row r="19" spans="1:2" x14ac:dyDescent="0.35">
      <c r="B19" t="s">
        <v>26</v>
      </c>
    </row>
    <row r="20" spans="1:2" x14ac:dyDescent="0.35">
      <c r="B20" t="s">
        <v>27</v>
      </c>
    </row>
    <row r="21" spans="1:2" x14ac:dyDescent="0.35">
      <c r="B21" t="s">
        <v>28</v>
      </c>
    </row>
    <row r="24" spans="1:2" x14ac:dyDescent="0.35">
      <c r="A24" s="3" t="s">
        <v>29</v>
      </c>
      <c r="B24" t="s">
        <v>30</v>
      </c>
    </row>
    <row r="25" spans="1:2" s="6" customFormat="1" x14ac:dyDescent="0.3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B4" sqref="B4"/>
    </sheetView>
  </sheetViews>
  <sheetFormatPr defaultRowHeight="14.5" x14ac:dyDescent="0.35"/>
  <cols>
    <col min="1" max="1" width="10.6328125" customWidth="1"/>
    <col min="2" max="2" width="45.6328125" customWidth="1"/>
    <col min="3" max="3" width="12.6328125" customWidth="1"/>
    <col min="4" max="8" width="16.6328125" customWidth="1"/>
    <col min="9" max="12" width="12.6328125" customWidth="1"/>
    <col min="13" max="14" width="20.6328125" customWidth="1"/>
    <col min="15" max="18" width="12.6328125" customWidth="1"/>
    <col min="19" max="19" width="16.6328125" customWidth="1"/>
  </cols>
  <sheetData>
    <row r="1" spans="1:19" x14ac:dyDescent="0.35">
      <c r="A1" s="1"/>
      <c r="B1" s="1"/>
      <c r="C1" s="1"/>
      <c r="D1" s="1"/>
    </row>
    <row r="2" spans="1:19" s="7" customFormat="1" ht="15.5" x14ac:dyDescent="0.35">
      <c r="A2" s="7" t="s">
        <v>32</v>
      </c>
    </row>
    <row r="4" spans="1:19" s="6" customFormat="1" ht="72.5" customHeight="1" x14ac:dyDescent="0.3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29" customHeight="1" x14ac:dyDescent="0.3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3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3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35">
      <c r="A9" s="4" t="s">
        <v>67</v>
      </c>
      <c r="B9" s="4" t="s">
        <v>68</v>
      </c>
      <c r="C9" s="4">
        <v>2</v>
      </c>
      <c r="D9" s="4">
        <v>2591630</v>
      </c>
      <c r="E9" s="4">
        <v>0</v>
      </c>
      <c r="F9" s="4">
        <v>0</v>
      </c>
      <c r="G9" s="4">
        <v>2591630</v>
      </c>
      <c r="H9" s="15">
        <f>SUM(G9/4675129*100)</f>
        <v>55.434406194994835</v>
      </c>
      <c r="I9" s="4">
        <v>2591630</v>
      </c>
      <c r="J9" s="4">
        <v>0</v>
      </c>
      <c r="K9" s="4">
        <v>2591630</v>
      </c>
      <c r="L9" s="15">
        <f>SUM(K9/4675129*100)</f>
        <v>55.434406194994835</v>
      </c>
      <c r="M9" s="4">
        <v>0</v>
      </c>
      <c r="N9" s="15">
        <f>SUM((G9+M9)/4675129*100)</f>
        <v>55.434406194994835</v>
      </c>
      <c r="O9" s="4">
        <v>0</v>
      </c>
      <c r="P9" s="15">
        <v>0</v>
      </c>
      <c r="Q9" s="4">
        <v>0</v>
      </c>
      <c r="R9" s="15">
        <v>0</v>
      </c>
      <c r="S9" s="4">
        <v>2591630</v>
      </c>
    </row>
    <row r="10" spans="1:19" x14ac:dyDescent="0.35">
      <c r="A10" s="4" t="s">
        <v>69</v>
      </c>
      <c r="B10" s="4" t="s">
        <v>70</v>
      </c>
      <c r="C10" s="4">
        <v>129</v>
      </c>
      <c r="D10" s="4">
        <v>2083499</v>
      </c>
      <c r="E10" s="4">
        <v>0</v>
      </c>
      <c r="F10" s="4">
        <v>0</v>
      </c>
      <c r="G10" s="4">
        <v>2083499</v>
      </c>
      <c r="H10" s="15">
        <f>SUM(G10/4675129*100)</f>
        <v>44.565593805005165</v>
      </c>
      <c r="I10" s="4">
        <v>2083499</v>
      </c>
      <c r="J10" s="4">
        <v>0</v>
      </c>
      <c r="K10" s="4">
        <v>2083499</v>
      </c>
      <c r="L10" s="15">
        <f>SUM(K10/4675129*100)</f>
        <v>44.565593805005165</v>
      </c>
      <c r="M10" s="4">
        <v>0</v>
      </c>
      <c r="N10" s="15">
        <f>SUM((G10+M10)/4675129*100)</f>
        <v>44.565593805005165</v>
      </c>
      <c r="O10" s="4">
        <v>0</v>
      </c>
      <c r="P10" s="15">
        <f>SUM(O10/2083499*100)</f>
        <v>0</v>
      </c>
      <c r="Q10" s="4" t="s">
        <v>71</v>
      </c>
      <c r="R10" s="4" t="s">
        <v>71</v>
      </c>
      <c r="S10" s="4">
        <v>2083499</v>
      </c>
    </row>
    <row r="11" spans="1:19" x14ac:dyDescent="0.3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SUM(K12/4675129*100)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3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SUM(G13/4675129*100)</f>
        <v>0</v>
      </c>
      <c r="I13" s="4">
        <v>0</v>
      </c>
      <c r="J13" s="4">
        <v>0</v>
      </c>
      <c r="K13" s="4">
        <v>0</v>
      </c>
      <c r="L13" s="15">
        <f>SUM(K13/4675129*100)</f>
        <v>0</v>
      </c>
      <c r="M13" s="4">
        <v>0</v>
      </c>
      <c r="N13" s="15">
        <f>SUM((G13+M13)/4675129*100)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35">
      <c r="A15" s="11"/>
      <c r="B15" s="11" t="s">
        <v>78</v>
      </c>
      <c r="C15" s="11">
        <f>SUM(C9:C13)</f>
        <v>131</v>
      </c>
      <c r="D15" s="11">
        <f>SUM(D9:D13)</f>
        <v>4675129</v>
      </c>
      <c r="E15" s="11">
        <f>SUM(E9:E13)</f>
        <v>0</v>
      </c>
      <c r="F15" s="11">
        <f>SUM(F9:F13)</f>
        <v>0</v>
      </c>
      <c r="G15" s="11">
        <f>SUM(G9:G13)</f>
        <v>4675129</v>
      </c>
      <c r="H15" s="16">
        <f>SUM(H9:H13)</f>
        <v>100</v>
      </c>
      <c r="I15" s="11">
        <f>SUM(I9:I13)</f>
        <v>4675129</v>
      </c>
      <c r="J15" s="11">
        <f>SUM(J9:J13)</f>
        <v>0</v>
      </c>
      <c r="K15" s="11">
        <f>SUM(K9:K13)</f>
        <v>4675129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4675129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3" sqref="A3:T25"/>
    </sheetView>
  </sheetViews>
  <sheetFormatPr defaultRowHeight="14.5" x14ac:dyDescent="0.35"/>
  <cols>
    <col min="1" max="1" width="10.6328125" customWidth="1"/>
    <col min="2" max="2" width="45.6328125" customWidth="1"/>
    <col min="3" max="3" width="12.6328125" customWidth="1"/>
    <col min="4" max="8" width="16.6328125" customWidth="1"/>
    <col min="9" max="13" width="12.6328125" customWidth="1"/>
    <col min="14" max="15" width="20.6328125" customWidth="1"/>
    <col min="16" max="18" width="12.6328125" customWidth="1"/>
    <col min="19" max="20" width="16.6328125" customWidth="1"/>
  </cols>
  <sheetData>
    <row r="1" spans="1:20" s="7" customFormat="1" ht="15.5" x14ac:dyDescent="0.35">
      <c r="A1" s="7" t="s">
        <v>79</v>
      </c>
    </row>
    <row r="3" spans="1:20" s="6" customFormat="1" ht="116" x14ac:dyDescent="0.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29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3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3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3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3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SUM(H8/4675129*100)</f>
        <v>0</v>
      </c>
      <c r="J8" s="4">
        <v>0</v>
      </c>
      <c r="K8" s="4">
        <v>0</v>
      </c>
      <c r="L8" s="4">
        <f>+J8+K8</f>
        <v>0</v>
      </c>
      <c r="M8" s="15">
        <f>SUM(L8/4675129*100)</f>
        <v>0</v>
      </c>
      <c r="N8" s="4">
        <v>0</v>
      </c>
      <c r="O8" s="15">
        <f>SUM((H8+N8)/4675129*100)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3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SUM(H9/4675129*100)</f>
        <v>0</v>
      </c>
      <c r="J9" s="4">
        <v>0</v>
      </c>
      <c r="K9" s="4">
        <v>0</v>
      </c>
      <c r="L9" s="4">
        <f>+J9+K9</f>
        <v>0</v>
      </c>
      <c r="M9" s="15">
        <f>SUM(L9/4675129*100)</f>
        <v>0</v>
      </c>
      <c r="N9" s="4">
        <v>0</v>
      </c>
      <c r="O9" s="15">
        <f>SUM((H9+N9)/4675129*100)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3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SUM(H10/4675129*100)</f>
        <v>0</v>
      </c>
      <c r="J10" s="4">
        <v>0</v>
      </c>
      <c r="K10" s="4">
        <v>0</v>
      </c>
      <c r="L10" s="4">
        <f>+J10+K10</f>
        <v>0</v>
      </c>
      <c r="M10" s="15">
        <f>SUM(L10/4675129*100)</f>
        <v>0</v>
      </c>
      <c r="N10" s="4">
        <v>0</v>
      </c>
      <c r="O10" s="15">
        <f>SUM((H10+N10)/4675129*100)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35">
      <c r="A11" s="4" t="s">
        <v>93</v>
      </c>
      <c r="B11" s="4" t="s">
        <v>94</v>
      </c>
      <c r="C11" s="4"/>
      <c r="D11" s="4">
        <v>2</v>
      </c>
      <c r="E11" s="4">
        <v>2591630</v>
      </c>
      <c r="F11" s="4">
        <v>0</v>
      </c>
      <c r="G11" s="4">
        <v>0</v>
      </c>
      <c r="H11" s="4">
        <v>2591630</v>
      </c>
      <c r="I11" s="15">
        <f>SUM(H11/4675129*100)</f>
        <v>55.434406194994835</v>
      </c>
      <c r="J11" s="4">
        <v>2591630</v>
      </c>
      <c r="K11" s="4">
        <v>0</v>
      </c>
      <c r="L11" s="4">
        <f>+J11+K11</f>
        <v>2591630</v>
      </c>
      <c r="M11" s="15">
        <f>SUM(L11/4675129*100)</f>
        <v>55.434406194994835</v>
      </c>
      <c r="N11" s="4">
        <v>0</v>
      </c>
      <c r="O11" s="15">
        <f>SUM((H11+N11)/4675129*100)</f>
        <v>55.434406194994835</v>
      </c>
      <c r="P11" s="4">
        <v>0</v>
      </c>
      <c r="Q11" s="15">
        <v>0</v>
      </c>
      <c r="R11" s="4">
        <v>0</v>
      </c>
      <c r="S11" s="15">
        <v>0</v>
      </c>
      <c r="T11" s="4">
        <v>2591630</v>
      </c>
    </row>
    <row r="12" spans="1:20" x14ac:dyDescent="0.35">
      <c r="A12" s="4"/>
      <c r="B12" s="4" t="s">
        <v>95</v>
      </c>
      <c r="C12" s="4" t="s">
        <v>96</v>
      </c>
      <c r="D12" s="4">
        <v>1</v>
      </c>
      <c r="E12" s="4">
        <v>1295815</v>
      </c>
      <c r="F12" s="4">
        <v>0</v>
      </c>
      <c r="G12" s="4">
        <v>0</v>
      </c>
      <c r="H12" s="4">
        <v>1295815</v>
      </c>
      <c r="I12" s="15">
        <f>SUM(H12/4675129*100)</f>
        <v>27.717203097497418</v>
      </c>
      <c r="J12" s="4">
        <v>1295815</v>
      </c>
      <c r="K12" s="4">
        <v>0</v>
      </c>
      <c r="L12" s="4">
        <f>+J12+K12</f>
        <v>1295815</v>
      </c>
      <c r="M12" s="15">
        <f>SUM(L12/4675129*100)</f>
        <v>27.717203097497418</v>
      </c>
      <c r="N12" s="4">
        <v>0</v>
      </c>
      <c r="O12" s="15">
        <f>SUM((H12+N12)/4675129*100)</f>
        <v>27.717203097497418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1295815</v>
      </c>
    </row>
    <row r="13" spans="1:20" x14ac:dyDescent="0.35">
      <c r="A13" s="4"/>
      <c r="B13" s="4" t="s">
        <v>97</v>
      </c>
      <c r="C13" s="4" t="s">
        <v>98</v>
      </c>
      <c r="D13" s="4">
        <v>1</v>
      </c>
      <c r="E13" s="4">
        <v>1295815</v>
      </c>
      <c r="F13" s="4">
        <v>0</v>
      </c>
      <c r="G13" s="4">
        <v>0</v>
      </c>
      <c r="H13" s="4">
        <v>1295815</v>
      </c>
      <c r="I13" s="15">
        <f>SUM(H13/4675129*100)</f>
        <v>27.717203097497418</v>
      </c>
      <c r="J13" s="4">
        <v>1295815</v>
      </c>
      <c r="K13" s="4">
        <v>0</v>
      </c>
      <c r="L13" s="4">
        <f>+J13+K13</f>
        <v>1295815</v>
      </c>
      <c r="M13" s="15">
        <f>SUM(L13/4675129*100)</f>
        <v>27.717203097497418</v>
      </c>
      <c r="N13" s="4">
        <v>0</v>
      </c>
      <c r="O13" s="15">
        <f>SUM((H13+N13)/4675129*100)</f>
        <v>27.717203097497418</v>
      </c>
      <c r="P13" s="4">
        <v>0</v>
      </c>
      <c r="Q13" s="15">
        <f>SUM(P13/H13*100)</f>
        <v>0</v>
      </c>
      <c r="R13" s="4">
        <v>0</v>
      </c>
      <c r="S13" s="15">
        <f>SUM(R13/H13*100)</f>
        <v>0</v>
      </c>
      <c r="T13" s="4">
        <v>1295815</v>
      </c>
    </row>
    <row r="14" spans="1:20" s="6" customFormat="1" x14ac:dyDescent="0.35">
      <c r="A14" s="11"/>
      <c r="B14" s="11" t="s">
        <v>99</v>
      </c>
      <c r="C14" s="11"/>
      <c r="D14" s="11">
        <f>+D8+D9+D10+D11</f>
        <v>2</v>
      </c>
      <c r="E14" s="11">
        <f>+E8+E9+E10+E11</f>
        <v>2591630</v>
      </c>
      <c r="F14" s="11">
        <f>+F8+F9+F10+F11</f>
        <v>0</v>
      </c>
      <c r="G14" s="11">
        <f>+G8+G9+G10+G11</f>
        <v>0</v>
      </c>
      <c r="H14" s="11">
        <f>+H8+H9+H10+H11</f>
        <v>2591630</v>
      </c>
      <c r="I14" s="16">
        <f>+I8+I9+I10+I11</f>
        <v>55.434406194994835</v>
      </c>
      <c r="J14" s="11">
        <f>+J8+J9+J10+J11</f>
        <v>2591630</v>
      </c>
      <c r="K14" s="11">
        <f>+K8+K9+K10+K11</f>
        <v>0</v>
      </c>
      <c r="L14" s="11">
        <f>+L8+L9+L10+L11</f>
        <v>2591630</v>
      </c>
      <c r="M14" s="16">
        <f>+M8+M9+M10+M11</f>
        <v>55.434406194994835</v>
      </c>
      <c r="N14" s="11">
        <f>+N8+N9+N10+N11</f>
        <v>0</v>
      </c>
      <c r="O14" s="16">
        <f>+O8+O9+O10+O11</f>
        <v>55.434406194994835</v>
      </c>
      <c r="P14" s="11">
        <f>+P8+P9+P10+P11</f>
        <v>0</v>
      </c>
      <c r="Q14" s="16">
        <v>0</v>
      </c>
      <c r="R14" s="11">
        <f>+R8+R9+R10+R11</f>
        <v>0</v>
      </c>
      <c r="S14" s="16">
        <f>SUM(R14/H14*100)</f>
        <v>0</v>
      </c>
      <c r="T14" s="11">
        <f>+T8+T9+T10+T11</f>
        <v>2591630</v>
      </c>
    </row>
    <row r="15" spans="1:20" x14ac:dyDescent="0.35">
      <c r="A15" s="5" t="s">
        <v>100</v>
      </c>
      <c r="B15" s="4" t="s">
        <v>101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5">
      <c r="A16" s="4" t="s">
        <v>87</v>
      </c>
      <c r="B16" s="4" t="s">
        <v>102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SUM(H16/4675129*100)</f>
        <v>0</v>
      </c>
      <c r="J16" s="4">
        <v>0</v>
      </c>
      <c r="K16" s="4">
        <v>0</v>
      </c>
      <c r="L16" s="4">
        <f>+J16+K16</f>
        <v>0</v>
      </c>
      <c r="M16" s="15">
        <f>SUM(L16/4675129*100)</f>
        <v>0</v>
      </c>
      <c r="N16" s="4">
        <v>0</v>
      </c>
      <c r="O16" s="15">
        <f>SUM((H16+N16)/4675129*100)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35">
      <c r="A17" s="4" t="s">
        <v>89</v>
      </c>
      <c r="B17" s="4" t="s">
        <v>103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SUM(H17/4675129*100)</f>
        <v>0</v>
      </c>
      <c r="J17" s="4">
        <v>0</v>
      </c>
      <c r="K17" s="4">
        <v>0</v>
      </c>
      <c r="L17" s="4">
        <f>+J17+K17</f>
        <v>0</v>
      </c>
      <c r="M17" s="15">
        <f>SUM(L17/4675129*100)</f>
        <v>0</v>
      </c>
      <c r="N17" s="4">
        <v>0</v>
      </c>
      <c r="O17" s="15">
        <f>SUM((H17+N17)/4675129*100)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35">
      <c r="A18" s="4" t="s">
        <v>91</v>
      </c>
      <c r="B18" s="4" t="s">
        <v>104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f>SUM(H18/4675129*100)</f>
        <v>0</v>
      </c>
      <c r="J18" s="4">
        <v>0</v>
      </c>
      <c r="K18" s="4">
        <v>0</v>
      </c>
      <c r="L18" s="4">
        <f>+J18+K18</f>
        <v>0</v>
      </c>
      <c r="M18" s="15">
        <f>SUM(L18/4675129*100)</f>
        <v>0</v>
      </c>
      <c r="N18" s="4">
        <v>0</v>
      </c>
      <c r="O18" s="15">
        <f>SUM((H18+N18)/4675129*100)</f>
        <v>0</v>
      </c>
      <c r="P18" s="4">
        <v>0</v>
      </c>
      <c r="Q18" s="15">
        <v>0</v>
      </c>
      <c r="R18" s="4">
        <v>0</v>
      </c>
      <c r="S18" s="15">
        <v>0</v>
      </c>
      <c r="T18" s="4">
        <v>0</v>
      </c>
    </row>
    <row r="19" spans="1:20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4" t="s">
        <v>93</v>
      </c>
      <c r="B20" s="4" t="s">
        <v>105</v>
      </c>
      <c r="C20" s="4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5">
        <f>SUM(H20/4675129*100)</f>
        <v>0</v>
      </c>
      <c r="J20" s="4">
        <v>0</v>
      </c>
      <c r="K20" s="4">
        <v>0</v>
      </c>
      <c r="L20" s="4">
        <f>+J20+K20</f>
        <v>0</v>
      </c>
      <c r="M20" s="15">
        <f>SUM(L20/4675129*100)</f>
        <v>0</v>
      </c>
      <c r="N20" s="4">
        <v>0</v>
      </c>
      <c r="O20" s="15">
        <f>SUM((H20+N20)/4675129*100)</f>
        <v>0</v>
      </c>
      <c r="P20" s="4">
        <v>0</v>
      </c>
      <c r="Q20" s="15">
        <v>0</v>
      </c>
      <c r="R20" s="4">
        <v>0</v>
      </c>
      <c r="S20" s="15">
        <v>0</v>
      </c>
      <c r="T20" s="4">
        <v>0</v>
      </c>
    </row>
    <row r="21" spans="1:20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4" t="s">
        <v>106</v>
      </c>
      <c r="B22" s="4" t="s">
        <v>107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SUM(H22/4675129*100)</f>
        <v>0</v>
      </c>
      <c r="J22" s="4">
        <v>0</v>
      </c>
      <c r="K22" s="4">
        <v>0</v>
      </c>
      <c r="L22" s="4">
        <f>+J22+K22</f>
        <v>0</v>
      </c>
      <c r="M22" s="15">
        <f>SUM(L22/4675129*100)</f>
        <v>0</v>
      </c>
      <c r="N22" s="4">
        <v>0</v>
      </c>
      <c r="O22" s="15">
        <f>SUM((H22+N22)/4675129*100)</f>
        <v>0</v>
      </c>
      <c r="P22" s="4">
        <v>0</v>
      </c>
      <c r="Q22" s="15">
        <v>0</v>
      </c>
      <c r="R22" s="4">
        <v>0</v>
      </c>
      <c r="S22" s="15">
        <v>0</v>
      </c>
      <c r="T22" s="4">
        <v>0</v>
      </c>
    </row>
    <row r="23" spans="1:20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6" customFormat="1" x14ac:dyDescent="0.35">
      <c r="A24" s="11"/>
      <c r="B24" s="11" t="s">
        <v>108</v>
      </c>
      <c r="C24" s="11"/>
      <c r="D24" s="11">
        <f>+D16+D17+D18+D20+D22</f>
        <v>0</v>
      </c>
      <c r="E24" s="11">
        <f>+E16+E17+E18+E20+E22</f>
        <v>0</v>
      </c>
      <c r="F24" s="11">
        <f>+F16+F17+F18+F20+F22</f>
        <v>0</v>
      </c>
      <c r="G24" s="11">
        <f>+G16+G17+G18+G20+G22</f>
        <v>0</v>
      </c>
      <c r="H24" s="11">
        <f>+H16+H17+H18+H20+H22</f>
        <v>0</v>
      </c>
      <c r="I24" s="16">
        <f>+I16+I17+I18+I20+I22</f>
        <v>0</v>
      </c>
      <c r="J24" s="11">
        <f>+J16+J17+J18+J20+J22</f>
        <v>0</v>
      </c>
      <c r="K24" s="11">
        <f>+K16+K17+K18+K20+K22</f>
        <v>0</v>
      </c>
      <c r="L24" s="11">
        <f>+L16+L17+L18+L20+L22</f>
        <v>0</v>
      </c>
      <c r="M24" s="16">
        <f>+M16+M17+M18+M20+M22</f>
        <v>0</v>
      </c>
      <c r="N24" s="11">
        <f>+N16+N17+N18+N20+N22</f>
        <v>0</v>
      </c>
      <c r="O24" s="16">
        <f>+O16+O17+O18+O20+O22</f>
        <v>0</v>
      </c>
      <c r="P24" s="11">
        <f>+P16+P17+P18+P20+P22</f>
        <v>0</v>
      </c>
      <c r="Q24" s="16">
        <v>0</v>
      </c>
      <c r="R24" s="11">
        <f>+R16+R17+R18+R20+R22</f>
        <v>0</v>
      </c>
      <c r="S24" s="16">
        <f>+S16+S17+S18+S20+S22</f>
        <v>0</v>
      </c>
      <c r="T24" s="11">
        <f>+T16+T17+T18+T20+T22</f>
        <v>0</v>
      </c>
    </row>
    <row r="25" spans="1:20" s="6" customFormat="1" x14ac:dyDescent="0.35">
      <c r="A25" s="11"/>
      <c r="B25" s="11" t="s">
        <v>109</v>
      </c>
      <c r="C25" s="11"/>
      <c r="D25" s="11">
        <f>+(D14+D24)</f>
        <v>2</v>
      </c>
      <c r="E25" s="11">
        <f>+(E14+E24)</f>
        <v>2591630</v>
      </c>
      <c r="F25" s="11">
        <f>+(F14+F24)</f>
        <v>0</v>
      </c>
      <c r="G25" s="11">
        <f>+(G14+G24)</f>
        <v>0</v>
      </c>
      <c r="H25" s="11">
        <f>+(H14+H24)</f>
        <v>2591630</v>
      </c>
      <c r="I25" s="16">
        <f>+(I14+I24)</f>
        <v>55.434406194994835</v>
      </c>
      <c r="J25" s="11">
        <f>+(J14+J24)</f>
        <v>2591630</v>
      </c>
      <c r="K25" s="11">
        <f>+(K14+K24)</f>
        <v>0</v>
      </c>
      <c r="L25" s="11">
        <f>+(L14+L24)</f>
        <v>2591630</v>
      </c>
      <c r="M25" s="16">
        <f>+(M14+M24)</f>
        <v>55.434406194994835</v>
      </c>
      <c r="N25" s="11">
        <f>+(N14+N24)</f>
        <v>0</v>
      </c>
      <c r="O25" s="16">
        <f>+(O14+O24)</f>
        <v>55.434406194994835</v>
      </c>
      <c r="P25" s="11">
        <f>+(P14+P24)</f>
        <v>0</v>
      </c>
      <c r="Q25" s="16">
        <v>0</v>
      </c>
      <c r="R25" s="11">
        <f>+(R14+R24)</f>
        <v>0</v>
      </c>
      <c r="S25" s="16">
        <f>SUM(R25/H25*100)</f>
        <v>0</v>
      </c>
      <c r="T25" s="11">
        <f>+(T14+T24)</f>
        <v>2591630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workbookViewId="0">
      <selection activeCell="A3" sqref="A3:W66"/>
    </sheetView>
  </sheetViews>
  <sheetFormatPr defaultRowHeight="14.5" x14ac:dyDescent="0.35"/>
  <cols>
    <col min="1" max="1" width="10.6328125" customWidth="1"/>
    <col min="2" max="2" width="45.6328125" customWidth="1"/>
    <col min="3" max="3" width="12.6328125" customWidth="1"/>
    <col min="4" max="8" width="16.6328125" customWidth="1"/>
    <col min="9" max="13" width="12.6328125" customWidth="1"/>
    <col min="14" max="15" width="20.6328125" customWidth="1"/>
    <col min="16" max="18" width="12.6328125" customWidth="1"/>
    <col min="19" max="23" width="16.6328125" customWidth="1"/>
  </cols>
  <sheetData>
    <row r="1" spans="1:23" s="7" customFormat="1" ht="15.5" x14ac:dyDescent="0.35">
      <c r="A1" s="7" t="s">
        <v>110</v>
      </c>
    </row>
    <row r="3" spans="1:23" s="6" customFormat="1" ht="87" x14ac:dyDescent="0.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111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  <c r="U3" s="10" t="s">
        <v>112</v>
      </c>
      <c r="V3" s="10"/>
      <c r="W3" s="10"/>
    </row>
    <row r="4" spans="1:23" s="6" customFormat="1" ht="29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  <c r="U4" s="20" t="s">
        <v>113</v>
      </c>
      <c r="V4" s="20"/>
      <c r="W4" s="20"/>
    </row>
    <row r="5" spans="1:23" s="6" customFormat="1" x14ac:dyDescent="0.3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  <c r="U5" s="17" t="s">
        <v>114</v>
      </c>
      <c r="V5" s="17" t="s">
        <v>115</v>
      </c>
      <c r="W5" s="17" t="s">
        <v>116</v>
      </c>
    </row>
    <row r="6" spans="1:23" s="6" customFormat="1" x14ac:dyDescent="0.3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  <c r="U6" s="11"/>
      <c r="V6" s="11"/>
      <c r="W6" s="11"/>
    </row>
    <row r="7" spans="1:23" x14ac:dyDescent="0.35">
      <c r="A7" s="5" t="s">
        <v>85</v>
      </c>
      <c r="B7" s="4" t="s">
        <v>117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35">
      <c r="A8" s="4" t="s">
        <v>87</v>
      </c>
      <c r="B8" s="4" t="s">
        <v>118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SUM(H8/4675129*100)</f>
        <v>0</v>
      </c>
      <c r="J8" s="4">
        <v>0</v>
      </c>
      <c r="K8" s="4">
        <v>0</v>
      </c>
      <c r="L8" s="4">
        <f>+J8+K8</f>
        <v>0</v>
      </c>
      <c r="M8" s="15">
        <f>SUM(L8/4675129*100)</f>
        <v>0</v>
      </c>
      <c r="N8" s="4">
        <v>0</v>
      </c>
      <c r="O8" s="15">
        <f>SUM((H8+N8)/4675129*100)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  <c r="U8" s="4">
        <v>0</v>
      </c>
      <c r="V8" s="4">
        <v>0</v>
      </c>
      <c r="W8" s="4">
        <v>0</v>
      </c>
    </row>
    <row r="9" spans="1:23" x14ac:dyDescent="0.35">
      <c r="A9" s="4" t="s">
        <v>89</v>
      </c>
      <c r="B9" s="4" t="s">
        <v>119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SUM(H9/4675129*100)</f>
        <v>0</v>
      </c>
      <c r="J9" s="4">
        <v>0</v>
      </c>
      <c r="K9" s="4">
        <v>0</v>
      </c>
      <c r="L9" s="4">
        <f>+J9+K9</f>
        <v>0</v>
      </c>
      <c r="M9" s="15">
        <f>SUM(L9/4675129*100)</f>
        <v>0</v>
      </c>
      <c r="N9" s="4">
        <v>0</v>
      </c>
      <c r="O9" s="15">
        <f>SUM((H9+N9)/4675129*100)</f>
        <v>0</v>
      </c>
      <c r="P9" s="4">
        <v>0</v>
      </c>
      <c r="Q9" s="15">
        <v>0</v>
      </c>
      <c r="R9" s="4" t="s">
        <v>71</v>
      </c>
      <c r="S9" s="4" t="s">
        <v>71</v>
      </c>
      <c r="T9" s="4">
        <v>0</v>
      </c>
      <c r="U9" s="4">
        <v>0</v>
      </c>
      <c r="V9" s="4">
        <v>0</v>
      </c>
      <c r="W9" s="4">
        <v>0</v>
      </c>
    </row>
    <row r="10" spans="1:23" x14ac:dyDescent="0.35">
      <c r="A10" s="4" t="s">
        <v>91</v>
      </c>
      <c r="B10" s="4" t="s">
        <v>120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SUM(H10/4675129*100)</f>
        <v>0</v>
      </c>
      <c r="J10" s="4">
        <v>0</v>
      </c>
      <c r="K10" s="4">
        <v>0</v>
      </c>
      <c r="L10" s="4">
        <f>+J10+K10</f>
        <v>0</v>
      </c>
      <c r="M10" s="15">
        <f>SUM(L10/4675129*100)</f>
        <v>0</v>
      </c>
      <c r="N10" s="4">
        <v>0</v>
      </c>
      <c r="O10" s="15">
        <f>SUM((H10+N10)/4675129*100)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35">
      <c r="A11" s="4" t="s">
        <v>93</v>
      </c>
      <c r="B11" s="4" t="s">
        <v>121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SUM(H11/4675129*100)</f>
        <v>0</v>
      </c>
      <c r="J11" s="4">
        <v>0</v>
      </c>
      <c r="K11" s="4">
        <v>0</v>
      </c>
      <c r="L11" s="4">
        <f>+J11+K11</f>
        <v>0</v>
      </c>
      <c r="M11" s="15">
        <f>SUM(L11/4675129*100)</f>
        <v>0</v>
      </c>
      <c r="N11" s="4">
        <v>0</v>
      </c>
      <c r="O11" s="15">
        <f>SUM((H11+N11)/4675129*100)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  <c r="U11" s="4">
        <v>0</v>
      </c>
      <c r="V11" s="4">
        <v>0</v>
      </c>
      <c r="W11" s="4">
        <v>0</v>
      </c>
    </row>
    <row r="12" spans="1:23" x14ac:dyDescent="0.35">
      <c r="A12" s="4" t="s">
        <v>106</v>
      </c>
      <c r="B12" s="4" t="s">
        <v>122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SUM(H12/4675129*100)</f>
        <v>0</v>
      </c>
      <c r="J12" s="4">
        <v>0</v>
      </c>
      <c r="K12" s="4">
        <v>0</v>
      </c>
      <c r="L12" s="4">
        <f>+J12+K12</f>
        <v>0</v>
      </c>
      <c r="M12" s="15">
        <f>SUM(L12/4675129*100)</f>
        <v>0</v>
      </c>
      <c r="N12" s="4">
        <v>0</v>
      </c>
      <c r="O12" s="15">
        <f>SUM((H12+N12)/4675129*100)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  <c r="U12" s="4">
        <v>0</v>
      </c>
      <c r="V12" s="4">
        <v>0</v>
      </c>
      <c r="W12" s="4">
        <v>0</v>
      </c>
    </row>
    <row r="13" spans="1:23" x14ac:dyDescent="0.35">
      <c r="A13" s="4" t="s">
        <v>123</v>
      </c>
      <c r="B13" s="4" t="s">
        <v>124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f>SUM(H13/4675129*100)</f>
        <v>0</v>
      </c>
      <c r="J13" s="4">
        <v>0</v>
      </c>
      <c r="K13" s="4">
        <v>0</v>
      </c>
      <c r="L13" s="4">
        <f>+J13+K13</f>
        <v>0</v>
      </c>
      <c r="M13" s="15">
        <f>SUM(L13/4675129*100)</f>
        <v>0</v>
      </c>
      <c r="N13" s="4">
        <v>0</v>
      </c>
      <c r="O13" s="15">
        <f>SUM((H13+N13)/4675129*100)</f>
        <v>0</v>
      </c>
      <c r="P13" s="4">
        <v>0</v>
      </c>
      <c r="Q13" s="15">
        <v>0</v>
      </c>
      <c r="R13" s="4" t="s">
        <v>71</v>
      </c>
      <c r="S13" s="4" t="s">
        <v>71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35">
      <c r="A14" s="4" t="s">
        <v>125</v>
      </c>
      <c r="B14" s="4" t="s">
        <v>126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f>SUM(H14/4675129*100)</f>
        <v>0</v>
      </c>
      <c r="J14" s="4">
        <v>0</v>
      </c>
      <c r="K14" s="4">
        <v>0</v>
      </c>
      <c r="L14" s="4">
        <f>+J14+K14</f>
        <v>0</v>
      </c>
      <c r="M14" s="15">
        <f>SUM(L14/4675129*100)</f>
        <v>0</v>
      </c>
      <c r="N14" s="4">
        <v>0</v>
      </c>
      <c r="O14" s="15">
        <f>SUM((H14+N14)/4675129*100)</f>
        <v>0</v>
      </c>
      <c r="P14" s="4">
        <v>0</v>
      </c>
      <c r="Q14" s="15">
        <v>0</v>
      </c>
      <c r="R14" s="4" t="s">
        <v>71</v>
      </c>
      <c r="S14" s="4" t="s">
        <v>71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35">
      <c r="A15" s="4" t="s">
        <v>127</v>
      </c>
      <c r="B15" s="4" t="s">
        <v>128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SUM(H15/4675129*100)</f>
        <v>0</v>
      </c>
      <c r="J15" s="4">
        <v>0</v>
      </c>
      <c r="K15" s="4">
        <v>0</v>
      </c>
      <c r="L15" s="4">
        <f>+J15+K15</f>
        <v>0</v>
      </c>
      <c r="M15" s="15">
        <f>SUM(L15/4675129*100)</f>
        <v>0</v>
      </c>
      <c r="N15" s="4">
        <v>0</v>
      </c>
      <c r="O15" s="15">
        <f>SUM((H15+N15)/4675129*100)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35">
      <c r="A16" s="4" t="s">
        <v>129</v>
      </c>
      <c r="B16" s="4" t="s">
        <v>130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SUM(H16/4675129*100)</f>
        <v>0</v>
      </c>
      <c r="J16" s="4">
        <v>0</v>
      </c>
      <c r="K16" s="4">
        <v>0</v>
      </c>
      <c r="L16" s="4">
        <f>+J16+K16</f>
        <v>0</v>
      </c>
      <c r="M16" s="15">
        <f>SUM(L16/4675129*100)</f>
        <v>0</v>
      </c>
      <c r="N16" s="4">
        <v>0</v>
      </c>
      <c r="O16" s="15">
        <f>SUM((H16+N16)/4675129*100)</f>
        <v>0</v>
      </c>
      <c r="P16" s="4">
        <v>0</v>
      </c>
      <c r="Q16" s="15">
        <v>0</v>
      </c>
      <c r="R16" s="4" t="s">
        <v>71</v>
      </c>
      <c r="S16" s="4" t="s">
        <v>71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35">
      <c r="A17" s="4" t="s">
        <v>131</v>
      </c>
      <c r="B17" s="4" t="s">
        <v>132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SUM(H17/4675129*100)</f>
        <v>0</v>
      </c>
      <c r="J17" s="4">
        <v>0</v>
      </c>
      <c r="K17" s="4">
        <v>0</v>
      </c>
      <c r="L17" s="4">
        <f>+J17+K17</f>
        <v>0</v>
      </c>
      <c r="M17" s="15">
        <f>SUM(L17/4675129*100)</f>
        <v>0</v>
      </c>
      <c r="N17" s="4">
        <v>0</v>
      </c>
      <c r="O17" s="15">
        <f>SUM((H17+N17)/4675129*100)</f>
        <v>0</v>
      </c>
      <c r="P17" s="4">
        <v>0</v>
      </c>
      <c r="Q17" s="15">
        <v>0</v>
      </c>
      <c r="R17" s="4" t="s">
        <v>71</v>
      </c>
      <c r="S17" s="4" t="s">
        <v>71</v>
      </c>
      <c r="T17" s="4">
        <v>0</v>
      </c>
      <c r="U17" s="4">
        <v>0</v>
      </c>
      <c r="V17" s="4">
        <v>0</v>
      </c>
      <c r="W17" s="4">
        <v>0</v>
      </c>
    </row>
    <row r="18" spans="1:23" x14ac:dyDescent="0.35">
      <c r="A18" s="4" t="s">
        <v>133</v>
      </c>
      <c r="B18" s="4" t="s">
        <v>94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6" customFormat="1" x14ac:dyDescent="0.35">
      <c r="A19" s="11"/>
      <c r="B19" s="11" t="s">
        <v>134</v>
      </c>
      <c r="C19" s="11"/>
      <c r="D19" s="11">
        <f>+D8+D9+D10+D11+D12+D13+D14+D15+D16+D17</f>
        <v>0</v>
      </c>
      <c r="E19" s="11">
        <f>+E8+E9+E10+E11+E12+E13+E14+E15+E16+E17</f>
        <v>0</v>
      </c>
      <c r="F19" s="11">
        <f>+F8+F9+F10+F11+F12+F13+F14+F15+F16+F17</f>
        <v>0</v>
      </c>
      <c r="G19" s="11">
        <f>+G8+G9+G10+G11+G12+G13+G14+G15+G16+G17</f>
        <v>0</v>
      </c>
      <c r="H19" s="11">
        <f>+H8+H9+H10+H11+H12+H13+H14+H15+H16+H17</f>
        <v>0</v>
      </c>
      <c r="I19" s="16">
        <f>+I8+I9+I10+I11+I12+I13+I14+I15+I16+I17</f>
        <v>0</v>
      </c>
      <c r="J19" s="11">
        <f>+J8+J9+J10+J11+J12+J13+J14+J15+J16+J17</f>
        <v>0</v>
      </c>
      <c r="K19" s="11">
        <f>+K8+K9+K10+K11+K12+K13+K14+K15+K16+K17</f>
        <v>0</v>
      </c>
      <c r="L19" s="11">
        <f>+L8+L9+L10+L11+L12+L13+L14+L15+L16+L17</f>
        <v>0</v>
      </c>
      <c r="M19" s="16">
        <f>+M8+M9+M10+M11+M12+M13+M14+M15+M16+M17</f>
        <v>0</v>
      </c>
      <c r="N19" s="11">
        <f>+N8+N9+N10+N11+N12+N13+N14+N15+N16+N17</f>
        <v>0</v>
      </c>
      <c r="O19" s="16">
        <f>+O8+O9+O10+O11+O12+O13+O14+O15+O16+O17</f>
        <v>0</v>
      </c>
      <c r="P19" s="11">
        <f>+P8+P9+P10+P11+P12+P13+P14+P15+P16+P17</f>
        <v>0</v>
      </c>
      <c r="Q19" s="16">
        <v>0</v>
      </c>
      <c r="R19" s="11" t="s">
        <v>71</v>
      </c>
      <c r="S19" s="11" t="s">
        <v>71</v>
      </c>
      <c r="T19" s="11">
        <f>+T8+T9+T10+T11+T12+T13+T14+T15+T16+T17</f>
        <v>0</v>
      </c>
      <c r="U19" s="11">
        <f>+U8+U9+U10+U11+U12+U13+U14+U15+U16+U17</f>
        <v>0</v>
      </c>
      <c r="V19" s="11">
        <f>+V8+V9+V10+V11+V12+V13+V14+V15+V16+V17</f>
        <v>0</v>
      </c>
      <c r="W19" s="11">
        <f>+W8+W9+W10+W11+W12+W13+W14+W15+W16+W17</f>
        <v>0</v>
      </c>
    </row>
    <row r="20" spans="1:23" x14ac:dyDescent="0.35">
      <c r="A20" s="5" t="s">
        <v>100</v>
      </c>
      <c r="B20" s="4" t="s">
        <v>135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5">
      <c r="A21" s="4" t="s">
        <v>87</v>
      </c>
      <c r="B21" s="4" t="s">
        <v>136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SUM(H21/4675129*100)</f>
        <v>0</v>
      </c>
      <c r="J21" s="4">
        <v>0</v>
      </c>
      <c r="K21" s="4">
        <v>0</v>
      </c>
      <c r="L21" s="4">
        <f>+J21+K21</f>
        <v>0</v>
      </c>
      <c r="M21" s="15">
        <f>SUM(L21/4675129*100)</f>
        <v>0</v>
      </c>
      <c r="N21" s="4">
        <v>0</v>
      </c>
      <c r="O21" s="15">
        <f>SUM((H21+N21)/4675129*100)</f>
        <v>0</v>
      </c>
      <c r="P21" s="4">
        <v>0</v>
      </c>
      <c r="Q21" s="15">
        <v>0</v>
      </c>
      <c r="R21" s="4" t="s">
        <v>71</v>
      </c>
      <c r="S21" s="4" t="s">
        <v>71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35">
      <c r="A22" s="4" t="s">
        <v>89</v>
      </c>
      <c r="B22" s="4" t="s">
        <v>137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SUM(H22/4675129*100)</f>
        <v>0</v>
      </c>
      <c r="J22" s="4">
        <v>0</v>
      </c>
      <c r="K22" s="4">
        <v>0</v>
      </c>
      <c r="L22" s="4">
        <f>+J22+K22</f>
        <v>0</v>
      </c>
      <c r="M22" s="15">
        <f>SUM(L22/4675129*100)</f>
        <v>0</v>
      </c>
      <c r="N22" s="4">
        <v>0</v>
      </c>
      <c r="O22" s="15">
        <f>SUM((H22+N22)/4675129*100)</f>
        <v>0</v>
      </c>
      <c r="P22" s="4">
        <v>0</v>
      </c>
      <c r="Q22" s="15">
        <v>0</v>
      </c>
      <c r="R22" s="4" t="s">
        <v>71</v>
      </c>
      <c r="S22" s="4" t="s">
        <v>71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35">
      <c r="A23" s="4" t="s">
        <v>91</v>
      </c>
      <c r="B23" s="4" t="s">
        <v>138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5">
        <f>SUM(H23/4675129*100)</f>
        <v>0</v>
      </c>
      <c r="J23" s="4">
        <v>0</v>
      </c>
      <c r="K23" s="4">
        <v>0</v>
      </c>
      <c r="L23" s="4">
        <f>+J23+K23</f>
        <v>0</v>
      </c>
      <c r="M23" s="15">
        <f>SUM(L23/4675129*100)</f>
        <v>0</v>
      </c>
      <c r="N23" s="4">
        <v>0</v>
      </c>
      <c r="O23" s="15">
        <f>SUM((H23+N23)/4675129*100)</f>
        <v>0</v>
      </c>
      <c r="P23" s="4">
        <v>0</v>
      </c>
      <c r="Q23" s="15">
        <v>0</v>
      </c>
      <c r="R23" s="4" t="s">
        <v>71</v>
      </c>
      <c r="S23" s="4" t="s">
        <v>71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35">
      <c r="A24" s="4" t="s">
        <v>93</v>
      </c>
      <c r="B24" s="4" t="s">
        <v>139</v>
      </c>
      <c r="C24" s="4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5">
        <f>SUM(H24/4675129*100)</f>
        <v>0</v>
      </c>
      <c r="J24" s="4">
        <v>0</v>
      </c>
      <c r="K24" s="4">
        <v>0</v>
      </c>
      <c r="L24" s="4">
        <f>+J24+K24</f>
        <v>0</v>
      </c>
      <c r="M24" s="15">
        <f>SUM(L24/4675129*100)</f>
        <v>0</v>
      </c>
      <c r="N24" s="4">
        <v>0</v>
      </c>
      <c r="O24" s="15">
        <f>SUM((H24+N24)/4675129*100)</f>
        <v>0</v>
      </c>
      <c r="P24" s="4">
        <v>0</v>
      </c>
      <c r="Q24" s="15">
        <v>0</v>
      </c>
      <c r="R24" s="4" t="s">
        <v>71</v>
      </c>
      <c r="S24" s="4" t="s">
        <v>71</v>
      </c>
      <c r="T24" s="4">
        <v>0</v>
      </c>
      <c r="U24" s="4">
        <v>0</v>
      </c>
      <c r="V24" s="4">
        <v>0</v>
      </c>
      <c r="W24" s="4">
        <v>0</v>
      </c>
    </row>
    <row r="25" spans="1:23" x14ac:dyDescent="0.35">
      <c r="A25" s="4" t="s">
        <v>106</v>
      </c>
      <c r="B25" s="4" t="s">
        <v>140</v>
      </c>
      <c r="C25" s="4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5">
        <f>SUM(H25/4675129*100)</f>
        <v>0</v>
      </c>
      <c r="J25" s="4">
        <v>0</v>
      </c>
      <c r="K25" s="4">
        <v>0</v>
      </c>
      <c r="L25" s="4">
        <f>+J25+K25</f>
        <v>0</v>
      </c>
      <c r="M25" s="15">
        <f>SUM(L25/4675129*100)</f>
        <v>0</v>
      </c>
      <c r="N25" s="4">
        <v>0</v>
      </c>
      <c r="O25" s="15">
        <f>SUM((H25+N25)/4675129*100)</f>
        <v>0</v>
      </c>
      <c r="P25" s="4">
        <v>0</v>
      </c>
      <c r="Q25" s="15">
        <v>0</v>
      </c>
      <c r="R25" s="4" t="s">
        <v>71</v>
      </c>
      <c r="S25" s="4" t="s">
        <v>71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35">
      <c r="A26" s="4" t="s">
        <v>123</v>
      </c>
      <c r="B26" s="4" t="s">
        <v>141</v>
      </c>
      <c r="C26" s="4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5">
        <f>SUM(H26/4675129*100)</f>
        <v>0</v>
      </c>
      <c r="J26" s="4">
        <v>0</v>
      </c>
      <c r="K26" s="4">
        <v>0</v>
      </c>
      <c r="L26" s="4">
        <f>+J26+K26</f>
        <v>0</v>
      </c>
      <c r="M26" s="15">
        <f>SUM(L26/4675129*100)</f>
        <v>0</v>
      </c>
      <c r="N26" s="4">
        <v>0</v>
      </c>
      <c r="O26" s="15">
        <f>SUM((H26+N26)/4675129*100)</f>
        <v>0</v>
      </c>
      <c r="P26" s="4">
        <v>0</v>
      </c>
      <c r="Q26" s="15">
        <v>0</v>
      </c>
      <c r="R26" s="4" t="s">
        <v>71</v>
      </c>
      <c r="S26" s="4" t="s">
        <v>71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35">
      <c r="A27" s="4" t="s">
        <v>125</v>
      </c>
      <c r="B27" s="4" t="s">
        <v>94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6" customFormat="1" x14ac:dyDescent="0.35">
      <c r="A28" s="11"/>
      <c r="B28" s="11" t="s">
        <v>142</v>
      </c>
      <c r="C28" s="11"/>
      <c r="D28" s="11">
        <f>+D21+D22+D23+D24+D25+D26</f>
        <v>0</v>
      </c>
      <c r="E28" s="11">
        <f>+E21+E22+E23+E24+E25+E26</f>
        <v>0</v>
      </c>
      <c r="F28" s="11">
        <f>+F21+F22+F23+F24+F25+F26</f>
        <v>0</v>
      </c>
      <c r="G28" s="11">
        <f>+G21+G22+G23+G24+G25+G26</f>
        <v>0</v>
      </c>
      <c r="H28" s="11">
        <f>+H21+H22+H23+H24+H25+H26</f>
        <v>0</v>
      </c>
      <c r="I28" s="16">
        <f>+I21+I22+I23+I24+I25+I26</f>
        <v>0</v>
      </c>
      <c r="J28" s="11">
        <f>+J21+J22+J23+J24+J25+J26</f>
        <v>0</v>
      </c>
      <c r="K28" s="11">
        <f>+K21+K22+K23+K24+K25+K26</f>
        <v>0</v>
      </c>
      <c r="L28" s="11">
        <f>+L21+L22+L23+L24+L25+L26</f>
        <v>0</v>
      </c>
      <c r="M28" s="16">
        <f>+M21+M22+M23+M24+M25+M26</f>
        <v>0</v>
      </c>
      <c r="N28" s="11">
        <f>+N21+N22+N23+N24+N25+N26</f>
        <v>0</v>
      </c>
      <c r="O28" s="16">
        <f>+O21+O22+O23+O24+O25+O26</f>
        <v>0</v>
      </c>
      <c r="P28" s="11">
        <f>+P21+P22+P23+P24+P25+P26</f>
        <v>0</v>
      </c>
      <c r="Q28" s="16">
        <v>0</v>
      </c>
      <c r="R28" s="11" t="s">
        <v>71</v>
      </c>
      <c r="S28" s="11" t="s">
        <v>71</v>
      </c>
      <c r="T28" s="11">
        <f>+T21+T22+T23+T24+T25+T26</f>
        <v>0</v>
      </c>
      <c r="U28" s="11">
        <f>+U21+U22+U23+U24+U25+U26</f>
        <v>0</v>
      </c>
      <c r="V28" s="11">
        <f>+V21+V22+V23+V24+V25+V26</f>
        <v>0</v>
      </c>
      <c r="W28" s="11">
        <f>+W21+W22+W23+W24+W25+W26</f>
        <v>0</v>
      </c>
    </row>
    <row r="29" spans="1:23" x14ac:dyDescent="0.35">
      <c r="A29" s="5" t="s">
        <v>143</v>
      </c>
      <c r="B29" s="4" t="s">
        <v>144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5">
      <c r="A30" s="4" t="s">
        <v>87</v>
      </c>
      <c r="B30" s="4" t="s">
        <v>145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SUM(H30/4675129*100)</f>
        <v>0</v>
      </c>
      <c r="J30" s="4">
        <v>0</v>
      </c>
      <c r="K30" s="4">
        <v>0</v>
      </c>
      <c r="L30" s="4">
        <f>+J30+K30</f>
        <v>0</v>
      </c>
      <c r="M30" s="15">
        <f>SUM(L30/4675129*100)</f>
        <v>0</v>
      </c>
      <c r="N30" s="4">
        <v>0</v>
      </c>
      <c r="O30" s="15">
        <f>SUM((H30+N30)/4675129*100)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  <c r="U30" s="4">
        <v>0</v>
      </c>
      <c r="V30" s="4">
        <v>0</v>
      </c>
      <c r="W30" s="4">
        <v>0</v>
      </c>
    </row>
    <row r="31" spans="1:23" x14ac:dyDescent="0.35">
      <c r="A31" s="4" t="s">
        <v>89</v>
      </c>
      <c r="B31" s="4" t="s">
        <v>146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5">
        <f>SUM(H31/4675129*100)</f>
        <v>0</v>
      </c>
      <c r="J31" s="4">
        <v>0</v>
      </c>
      <c r="K31" s="4">
        <v>0</v>
      </c>
      <c r="L31" s="4">
        <f>+J31+K31</f>
        <v>0</v>
      </c>
      <c r="M31" s="15">
        <f>SUM(L31/4675129*100)</f>
        <v>0</v>
      </c>
      <c r="N31" s="4">
        <v>0</v>
      </c>
      <c r="O31" s="15">
        <f>SUM((H31+N31)/4675129*100)</f>
        <v>0</v>
      </c>
      <c r="P31" s="4">
        <v>0</v>
      </c>
      <c r="Q31" s="15">
        <v>0</v>
      </c>
      <c r="R31" s="4" t="s">
        <v>71</v>
      </c>
      <c r="S31" s="4" t="s">
        <v>71</v>
      </c>
      <c r="T31" s="4">
        <v>0</v>
      </c>
      <c r="U31" s="4">
        <v>0</v>
      </c>
      <c r="V31" s="4">
        <v>0</v>
      </c>
      <c r="W31" s="4">
        <v>0</v>
      </c>
    </row>
    <row r="32" spans="1:23" x14ac:dyDescent="0.35">
      <c r="A32" s="4" t="s">
        <v>91</v>
      </c>
      <c r="B32" s="4" t="s">
        <v>147</v>
      </c>
      <c r="C32" s="4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5">
        <f>SUM(H32/4675129*100)</f>
        <v>0</v>
      </c>
      <c r="J32" s="4">
        <v>0</v>
      </c>
      <c r="K32" s="4">
        <v>0</v>
      </c>
      <c r="L32" s="4">
        <f>+J32+K32</f>
        <v>0</v>
      </c>
      <c r="M32" s="15">
        <f>SUM(L32/4675129*100)</f>
        <v>0</v>
      </c>
      <c r="N32" s="4">
        <v>0</v>
      </c>
      <c r="O32" s="15">
        <f>SUM((H32+N32)/4675129*100)</f>
        <v>0</v>
      </c>
      <c r="P32" s="4">
        <v>0</v>
      </c>
      <c r="Q32" s="15">
        <v>0</v>
      </c>
      <c r="R32" s="4" t="s">
        <v>71</v>
      </c>
      <c r="S32" s="4" t="s">
        <v>71</v>
      </c>
      <c r="T32" s="4">
        <v>0</v>
      </c>
      <c r="U32" s="4">
        <v>0</v>
      </c>
      <c r="V32" s="4">
        <v>0</v>
      </c>
      <c r="W32" s="4">
        <v>0</v>
      </c>
    </row>
    <row r="33" spans="1:23" s="6" customFormat="1" x14ac:dyDescent="0.35">
      <c r="A33" s="11"/>
      <c r="B33" s="11" t="s">
        <v>148</v>
      </c>
      <c r="C33" s="11"/>
      <c r="D33" s="11">
        <f>+D30+D31+D32</f>
        <v>0</v>
      </c>
      <c r="E33" s="11">
        <f>+E30+E31+E32</f>
        <v>0</v>
      </c>
      <c r="F33" s="11">
        <f>+F30+F31+F32</f>
        <v>0</v>
      </c>
      <c r="G33" s="11">
        <f>+G30+G31+G32</f>
        <v>0</v>
      </c>
      <c r="H33" s="11">
        <f>+H30+H31+H32</f>
        <v>0</v>
      </c>
      <c r="I33" s="16">
        <f>+I30+I31+I32</f>
        <v>0</v>
      </c>
      <c r="J33" s="11">
        <f>+J30+J31+J32</f>
        <v>0</v>
      </c>
      <c r="K33" s="11">
        <f>+K30+K31+K32</f>
        <v>0</v>
      </c>
      <c r="L33" s="11">
        <f>+L30+L31+L32</f>
        <v>0</v>
      </c>
      <c r="M33" s="16">
        <f>+M30+M31+M32</f>
        <v>0</v>
      </c>
      <c r="N33" s="11">
        <f>+N30+N31+N32</f>
        <v>0</v>
      </c>
      <c r="O33" s="16">
        <f>+O30+O31+O32</f>
        <v>0</v>
      </c>
      <c r="P33" s="11">
        <f>+P30+P31+P32</f>
        <v>0</v>
      </c>
      <c r="Q33" s="16">
        <v>0</v>
      </c>
      <c r="R33" s="11" t="s">
        <v>71</v>
      </c>
      <c r="S33" s="11" t="s">
        <v>71</v>
      </c>
      <c r="T33" s="11">
        <f>+T30+T31+T32</f>
        <v>0</v>
      </c>
      <c r="U33" s="11">
        <f>+U30+U31+U32</f>
        <v>0</v>
      </c>
      <c r="V33" s="11">
        <f>+V30+V31+V32</f>
        <v>0</v>
      </c>
      <c r="W33" s="11">
        <f>+W30+W31+W32</f>
        <v>0</v>
      </c>
    </row>
    <row r="34" spans="1:23" x14ac:dyDescent="0.35">
      <c r="A34" s="5" t="s">
        <v>149</v>
      </c>
      <c r="B34" s="4" t="s">
        <v>150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5">
      <c r="A35" s="4" t="s">
        <v>87</v>
      </c>
      <c r="B35" s="4" t="s">
        <v>151</v>
      </c>
      <c r="C35" s="4"/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5">
        <f>SUM(H35/4675129*100)</f>
        <v>0</v>
      </c>
      <c r="J35" s="4">
        <v>0</v>
      </c>
      <c r="K35" s="4">
        <v>0</v>
      </c>
      <c r="L35" s="4">
        <f>+J35+K35</f>
        <v>0</v>
      </c>
      <c r="M35" s="15">
        <f>SUM(L35/4675129*100)</f>
        <v>0</v>
      </c>
      <c r="N35" s="4">
        <v>0</v>
      </c>
      <c r="O35" s="15">
        <f>SUM((H35+N35)/4675129*100)</f>
        <v>0</v>
      </c>
      <c r="P35" s="4">
        <v>0</v>
      </c>
      <c r="Q35" s="15">
        <v>0</v>
      </c>
      <c r="R35" s="4" t="s">
        <v>71</v>
      </c>
      <c r="S35" s="4" t="s">
        <v>71</v>
      </c>
      <c r="T35" s="4">
        <v>0</v>
      </c>
      <c r="U35" s="4">
        <v>0</v>
      </c>
      <c r="V35" s="4">
        <v>0</v>
      </c>
      <c r="W35" s="4">
        <v>0</v>
      </c>
    </row>
    <row r="36" spans="1:23" x14ac:dyDescent="0.35">
      <c r="A36" s="4" t="s">
        <v>89</v>
      </c>
      <c r="B36" s="4" t="s">
        <v>152</v>
      </c>
      <c r="C36" s="4"/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5">
        <f>SUM(H36/4675129*100)</f>
        <v>0</v>
      </c>
      <c r="J36" s="4">
        <v>0</v>
      </c>
      <c r="K36" s="4">
        <v>0</v>
      </c>
      <c r="L36" s="4">
        <f>+J36+K36</f>
        <v>0</v>
      </c>
      <c r="M36" s="15">
        <f>SUM(L36/4675129*100)</f>
        <v>0</v>
      </c>
      <c r="N36" s="4">
        <v>0</v>
      </c>
      <c r="O36" s="15">
        <f>SUM((H36+N36)/4675129*100)</f>
        <v>0</v>
      </c>
      <c r="P36" s="4">
        <v>0</v>
      </c>
      <c r="Q36" s="15">
        <v>0</v>
      </c>
      <c r="R36" s="4" t="s">
        <v>71</v>
      </c>
      <c r="S36" s="4" t="s">
        <v>71</v>
      </c>
      <c r="T36" s="4">
        <v>0</v>
      </c>
      <c r="U36" s="4">
        <v>0</v>
      </c>
      <c r="V36" s="4">
        <v>0</v>
      </c>
      <c r="W36" s="4">
        <v>0</v>
      </c>
    </row>
    <row r="37" spans="1:23" x14ac:dyDescent="0.35">
      <c r="A37" s="4" t="s">
        <v>91</v>
      </c>
      <c r="B37" s="4" t="s">
        <v>153</v>
      </c>
      <c r="C37" s="4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5">
        <f>SUM(H37/4675129*100)</f>
        <v>0</v>
      </c>
      <c r="J37" s="4">
        <v>0</v>
      </c>
      <c r="K37" s="4">
        <v>0</v>
      </c>
      <c r="L37" s="4">
        <f>+J37+K37</f>
        <v>0</v>
      </c>
      <c r="M37" s="15">
        <f>SUM(L37/4675129*100)</f>
        <v>0</v>
      </c>
      <c r="N37" s="4">
        <v>0</v>
      </c>
      <c r="O37" s="15">
        <f>SUM((H37+N37)/4675129*100)</f>
        <v>0</v>
      </c>
      <c r="P37" s="4">
        <v>0</v>
      </c>
      <c r="Q37" s="15">
        <v>0</v>
      </c>
      <c r="R37" s="4" t="s">
        <v>71</v>
      </c>
      <c r="S37" s="4" t="s">
        <v>71</v>
      </c>
      <c r="T37" s="4">
        <v>0</v>
      </c>
      <c r="U37" s="4">
        <v>0</v>
      </c>
      <c r="V37" s="4">
        <v>0</v>
      </c>
      <c r="W37" s="4">
        <v>0</v>
      </c>
    </row>
    <row r="38" spans="1:23" x14ac:dyDescent="0.35">
      <c r="A38" s="4" t="s">
        <v>93</v>
      </c>
      <c r="B38" s="4" t="s">
        <v>154</v>
      </c>
      <c r="C38" s="4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5">
        <f>SUM(H38/4675129*100)</f>
        <v>0</v>
      </c>
      <c r="J38" s="4">
        <v>0</v>
      </c>
      <c r="K38" s="4">
        <v>0</v>
      </c>
      <c r="L38" s="4">
        <f>+J38+K38</f>
        <v>0</v>
      </c>
      <c r="M38" s="15">
        <f>SUM(L38/4675129*100)</f>
        <v>0</v>
      </c>
      <c r="N38" s="4">
        <v>0</v>
      </c>
      <c r="O38" s="15">
        <f>SUM((H38+N38)/4675129*100)</f>
        <v>0</v>
      </c>
      <c r="P38" s="4">
        <v>0</v>
      </c>
      <c r="Q38" s="15">
        <v>0</v>
      </c>
      <c r="R38" s="4" t="s">
        <v>71</v>
      </c>
      <c r="S38" s="4" t="s">
        <v>71</v>
      </c>
      <c r="T38" s="4">
        <v>0</v>
      </c>
      <c r="U38" s="4">
        <v>0</v>
      </c>
      <c r="V38" s="4">
        <v>0</v>
      </c>
      <c r="W38" s="4">
        <v>0</v>
      </c>
    </row>
    <row r="39" spans="1:23" x14ac:dyDescent="0.35">
      <c r="A39" s="4" t="s">
        <v>106</v>
      </c>
      <c r="B39" s="4" t="s">
        <v>155</v>
      </c>
      <c r="C39" s="4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5">
        <f>SUM(H39/4675129*100)</f>
        <v>0</v>
      </c>
      <c r="J39" s="4">
        <v>0</v>
      </c>
      <c r="K39" s="4">
        <v>0</v>
      </c>
      <c r="L39" s="4">
        <f>+J39+K39</f>
        <v>0</v>
      </c>
      <c r="M39" s="15">
        <f>SUM(L39/4675129*100)</f>
        <v>0</v>
      </c>
      <c r="N39" s="4">
        <v>0</v>
      </c>
      <c r="O39" s="15">
        <f>SUM((H39+N39)/4675129*100)</f>
        <v>0</v>
      </c>
      <c r="P39" s="4">
        <v>0</v>
      </c>
      <c r="Q39" s="15">
        <v>0</v>
      </c>
      <c r="R39" s="4" t="s">
        <v>71</v>
      </c>
      <c r="S39" s="4" t="s">
        <v>71</v>
      </c>
      <c r="T39" s="4">
        <v>0</v>
      </c>
      <c r="U39" s="4">
        <v>0</v>
      </c>
      <c r="V39" s="4">
        <v>0</v>
      </c>
      <c r="W39" s="4">
        <v>0</v>
      </c>
    </row>
    <row r="40" spans="1:23" x14ac:dyDescent="0.35">
      <c r="A40" s="4" t="s">
        <v>123</v>
      </c>
      <c r="B40" s="4" t="s">
        <v>156</v>
      </c>
      <c r="C40" s="4"/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5">
        <f>SUM(H40/4675129*100)</f>
        <v>0</v>
      </c>
      <c r="J40" s="4">
        <v>0</v>
      </c>
      <c r="K40" s="4">
        <v>0</v>
      </c>
      <c r="L40" s="4">
        <f>+J40+K40</f>
        <v>0</v>
      </c>
      <c r="M40" s="15">
        <f>SUM(L40/4675129*100)</f>
        <v>0</v>
      </c>
      <c r="N40" s="4">
        <v>0</v>
      </c>
      <c r="O40" s="15">
        <f>SUM((H40+N40)/4675129*100)</f>
        <v>0</v>
      </c>
      <c r="P40" s="4">
        <v>0</v>
      </c>
      <c r="Q40" s="15">
        <v>0</v>
      </c>
      <c r="R40" s="4" t="s">
        <v>71</v>
      </c>
      <c r="S40" s="4" t="s">
        <v>71</v>
      </c>
      <c r="T40" s="4">
        <v>0</v>
      </c>
      <c r="U40" s="4">
        <v>0</v>
      </c>
      <c r="V40" s="4">
        <v>0</v>
      </c>
      <c r="W40" s="4">
        <v>0</v>
      </c>
    </row>
    <row r="41" spans="1:23" x14ac:dyDescent="0.35">
      <c r="A41" s="5" t="s">
        <v>125</v>
      </c>
      <c r="B41" s="4" t="s">
        <v>157</v>
      </c>
      <c r="C41" s="4"/>
      <c r="D41" s="4">
        <v>96</v>
      </c>
      <c r="E41" s="4">
        <v>462679</v>
      </c>
      <c r="F41" s="4">
        <v>0</v>
      </c>
      <c r="G41" s="4">
        <v>0</v>
      </c>
      <c r="H41" s="4">
        <v>462679</v>
      </c>
      <c r="I41" s="15">
        <f>SUM(H41/4675129*100)</f>
        <v>9.8966039225869498</v>
      </c>
      <c r="J41" s="4">
        <v>462679</v>
      </c>
      <c r="K41" s="4">
        <v>0</v>
      </c>
      <c r="L41" s="4">
        <f>+J41+K41</f>
        <v>462679</v>
      </c>
      <c r="M41" s="15">
        <f>SUM(L41/4675129*100)</f>
        <v>9.8966039225869498</v>
      </c>
      <c r="N41" s="4">
        <v>0</v>
      </c>
      <c r="O41" s="15">
        <f>SUM((H41+N41)/4675129*100)</f>
        <v>9.8966039225869498</v>
      </c>
      <c r="P41" s="4">
        <v>0</v>
      </c>
      <c r="Q41" s="15">
        <v>0</v>
      </c>
      <c r="R41" s="4" t="s">
        <v>71</v>
      </c>
      <c r="S41" s="4" t="s">
        <v>71</v>
      </c>
      <c r="T41" s="4">
        <v>462679</v>
      </c>
      <c r="U41" s="4">
        <v>0</v>
      </c>
      <c r="V41" s="4">
        <v>0</v>
      </c>
      <c r="W41" s="4">
        <v>0</v>
      </c>
    </row>
    <row r="42" spans="1:23" x14ac:dyDescent="0.35">
      <c r="A42" s="5" t="s">
        <v>127</v>
      </c>
      <c r="B42" s="4" t="s">
        <v>158</v>
      </c>
      <c r="C42" s="4"/>
      <c r="D42" s="4">
        <v>15</v>
      </c>
      <c r="E42" s="4">
        <v>1248820</v>
      </c>
      <c r="F42" s="4">
        <v>0</v>
      </c>
      <c r="G42" s="4">
        <v>0</v>
      </c>
      <c r="H42" s="4">
        <v>1248820</v>
      </c>
      <c r="I42" s="15">
        <f>SUM(H42/4675129*100)</f>
        <v>26.711990193211783</v>
      </c>
      <c r="J42" s="4">
        <v>1248820</v>
      </c>
      <c r="K42" s="4">
        <v>0</v>
      </c>
      <c r="L42" s="4">
        <f>+J42+K42</f>
        <v>1248820</v>
      </c>
      <c r="M42" s="15">
        <f>SUM(L42/4675129*100)</f>
        <v>26.711990193211783</v>
      </c>
      <c r="N42" s="4">
        <v>0</v>
      </c>
      <c r="O42" s="15">
        <f>SUM((H42+N42)/4675129*100)</f>
        <v>26.711990193211783</v>
      </c>
      <c r="P42" s="4">
        <v>0</v>
      </c>
      <c r="Q42" s="15">
        <v>0</v>
      </c>
      <c r="R42" s="4" t="s">
        <v>71</v>
      </c>
      <c r="S42" s="4" t="s">
        <v>71</v>
      </c>
      <c r="T42" s="4">
        <v>1248820</v>
      </c>
      <c r="U42" s="4">
        <v>0</v>
      </c>
      <c r="V42" s="4">
        <v>0</v>
      </c>
      <c r="W42" s="4">
        <v>0</v>
      </c>
    </row>
    <row r="43" spans="1:23" x14ac:dyDescent="0.35">
      <c r="A43" s="4"/>
      <c r="B43" s="4" t="s">
        <v>159</v>
      </c>
      <c r="C43" s="4" t="s">
        <v>160</v>
      </c>
      <c r="D43" s="4">
        <v>1</v>
      </c>
      <c r="E43" s="4">
        <v>62000</v>
      </c>
      <c r="F43" s="4">
        <v>0</v>
      </c>
      <c r="G43" s="4">
        <v>0</v>
      </c>
      <c r="H43" s="4">
        <v>62000</v>
      </c>
      <c r="I43" s="15">
        <f>SUM(H43/4675129*100)</f>
        <v>1.3261666148677396</v>
      </c>
      <c r="J43" s="4">
        <v>62000</v>
      </c>
      <c r="K43" s="4">
        <v>0</v>
      </c>
      <c r="L43" s="4">
        <f>+J43+K43</f>
        <v>62000</v>
      </c>
      <c r="M43" s="15">
        <f>SUM(L43/4675129*100)</f>
        <v>1.3261666148677396</v>
      </c>
      <c r="N43" s="4">
        <v>0</v>
      </c>
      <c r="O43" s="15">
        <f>SUM((H43+N43)/4675129*100)</f>
        <v>1.3261666148677396</v>
      </c>
      <c r="P43" s="4">
        <v>0</v>
      </c>
      <c r="Q43" s="15">
        <f>SUM(P43/H43*100)</f>
        <v>0</v>
      </c>
      <c r="R43" s="4" t="s">
        <v>71</v>
      </c>
      <c r="S43" s="4" t="s">
        <v>71</v>
      </c>
      <c r="T43" s="4">
        <v>62000</v>
      </c>
      <c r="U43" s="4">
        <v>0</v>
      </c>
      <c r="V43" s="4">
        <v>0</v>
      </c>
      <c r="W43" s="4">
        <v>0</v>
      </c>
    </row>
    <row r="44" spans="1:23" x14ac:dyDescent="0.35">
      <c r="A44" s="4"/>
      <c r="B44" s="4" t="s">
        <v>161</v>
      </c>
      <c r="C44" s="4" t="s">
        <v>162</v>
      </c>
      <c r="D44" s="4">
        <v>1</v>
      </c>
      <c r="E44" s="4">
        <v>60000</v>
      </c>
      <c r="F44" s="4">
        <v>0</v>
      </c>
      <c r="G44" s="4">
        <v>0</v>
      </c>
      <c r="H44" s="4">
        <v>60000</v>
      </c>
      <c r="I44" s="15">
        <f>SUM(H44/4675129*100)</f>
        <v>1.2833870466461994</v>
      </c>
      <c r="J44" s="4">
        <v>60000</v>
      </c>
      <c r="K44" s="4">
        <v>0</v>
      </c>
      <c r="L44" s="4">
        <f>+J44+K44</f>
        <v>60000</v>
      </c>
      <c r="M44" s="15">
        <f>SUM(L44/4675129*100)</f>
        <v>1.2833870466461994</v>
      </c>
      <c r="N44" s="4">
        <v>0</v>
      </c>
      <c r="O44" s="15">
        <f>SUM((H44+N44)/4675129*100)</f>
        <v>1.2833870466461994</v>
      </c>
      <c r="P44" s="4">
        <v>0</v>
      </c>
      <c r="Q44" s="15">
        <f>SUM(P44/H44*100)</f>
        <v>0</v>
      </c>
      <c r="R44" s="4" t="s">
        <v>71</v>
      </c>
      <c r="S44" s="4" t="s">
        <v>71</v>
      </c>
      <c r="T44" s="4">
        <v>60000</v>
      </c>
      <c r="U44" s="4">
        <v>0</v>
      </c>
      <c r="V44" s="4">
        <v>0</v>
      </c>
      <c r="W44" s="4">
        <v>0</v>
      </c>
    </row>
    <row r="45" spans="1:23" x14ac:dyDescent="0.35">
      <c r="A45" s="4"/>
      <c r="B45" s="4" t="s">
        <v>163</v>
      </c>
      <c r="C45" s="4" t="s">
        <v>164</v>
      </c>
      <c r="D45" s="4">
        <v>1</v>
      </c>
      <c r="E45" s="4">
        <v>60000</v>
      </c>
      <c r="F45" s="4">
        <v>0</v>
      </c>
      <c r="G45" s="4">
        <v>0</v>
      </c>
      <c r="H45" s="4">
        <v>60000</v>
      </c>
      <c r="I45" s="15">
        <f>SUM(H45/4675129*100)</f>
        <v>1.2833870466461994</v>
      </c>
      <c r="J45" s="4">
        <v>60000</v>
      </c>
      <c r="K45" s="4">
        <v>0</v>
      </c>
      <c r="L45" s="4">
        <f>+J45+K45</f>
        <v>60000</v>
      </c>
      <c r="M45" s="15">
        <f>SUM(L45/4675129*100)</f>
        <v>1.2833870466461994</v>
      </c>
      <c r="N45" s="4">
        <v>0</v>
      </c>
      <c r="O45" s="15">
        <f>SUM((H45+N45)/4675129*100)</f>
        <v>1.2833870466461994</v>
      </c>
      <c r="P45" s="4">
        <v>0</v>
      </c>
      <c r="Q45" s="15">
        <f>SUM(P45/H45*100)</f>
        <v>0</v>
      </c>
      <c r="R45" s="4" t="s">
        <v>71</v>
      </c>
      <c r="S45" s="4" t="s">
        <v>71</v>
      </c>
      <c r="T45" s="4">
        <v>60000</v>
      </c>
      <c r="U45" s="4">
        <v>0</v>
      </c>
      <c r="V45" s="4">
        <v>0</v>
      </c>
      <c r="W45" s="4">
        <v>0</v>
      </c>
    </row>
    <row r="46" spans="1:23" x14ac:dyDescent="0.35">
      <c r="A46" s="4"/>
      <c r="B46" s="4" t="s">
        <v>165</v>
      </c>
      <c r="C46" s="4" t="s">
        <v>166</v>
      </c>
      <c r="D46" s="4">
        <v>1</v>
      </c>
      <c r="E46" s="4">
        <v>81000</v>
      </c>
      <c r="F46" s="4">
        <v>0</v>
      </c>
      <c r="G46" s="4">
        <v>0</v>
      </c>
      <c r="H46" s="4">
        <v>81000</v>
      </c>
      <c r="I46" s="15">
        <f>SUM(H46/4675129*100)</f>
        <v>1.7325725129723695</v>
      </c>
      <c r="J46" s="4">
        <v>81000</v>
      </c>
      <c r="K46" s="4">
        <v>0</v>
      </c>
      <c r="L46" s="4">
        <f>+J46+K46</f>
        <v>81000</v>
      </c>
      <c r="M46" s="15">
        <f>SUM(L46/4675129*100)</f>
        <v>1.7325725129723695</v>
      </c>
      <c r="N46" s="4">
        <v>0</v>
      </c>
      <c r="O46" s="15">
        <f>SUM((H46+N46)/4675129*100)</f>
        <v>1.7325725129723695</v>
      </c>
      <c r="P46" s="4">
        <v>81000</v>
      </c>
      <c r="Q46" s="15">
        <f>SUM(P46/H46*100)</f>
        <v>100</v>
      </c>
      <c r="R46" s="4" t="s">
        <v>71</v>
      </c>
      <c r="S46" s="4" t="s">
        <v>71</v>
      </c>
      <c r="T46" s="4">
        <v>81000</v>
      </c>
      <c r="U46" s="4">
        <v>0</v>
      </c>
      <c r="V46" s="4">
        <v>0</v>
      </c>
      <c r="W46" s="4">
        <v>0</v>
      </c>
    </row>
    <row r="47" spans="1:23" x14ac:dyDescent="0.35">
      <c r="A47" s="4"/>
      <c r="B47" s="4" t="s">
        <v>167</v>
      </c>
      <c r="C47" s="4" t="s">
        <v>168</v>
      </c>
      <c r="D47" s="4">
        <v>1</v>
      </c>
      <c r="E47" s="4">
        <v>199500</v>
      </c>
      <c r="F47" s="4">
        <v>0</v>
      </c>
      <c r="G47" s="4">
        <v>0</v>
      </c>
      <c r="H47" s="4">
        <v>199500</v>
      </c>
      <c r="I47" s="15">
        <f>SUM(H47/4675129*100)</f>
        <v>4.2672619300986137</v>
      </c>
      <c r="J47" s="4">
        <v>199500</v>
      </c>
      <c r="K47" s="4">
        <v>0</v>
      </c>
      <c r="L47" s="4">
        <f>+J47+K47</f>
        <v>199500</v>
      </c>
      <c r="M47" s="15">
        <f>SUM(L47/4675129*100)</f>
        <v>4.2672619300986137</v>
      </c>
      <c r="N47" s="4">
        <v>0</v>
      </c>
      <c r="O47" s="15">
        <f>SUM((H47+N47)/4675129*100)</f>
        <v>4.2672619300986137</v>
      </c>
      <c r="P47" s="4">
        <v>0</v>
      </c>
      <c r="Q47" s="15">
        <f>SUM(P47/H47*100)</f>
        <v>0</v>
      </c>
      <c r="R47" s="4" t="s">
        <v>71</v>
      </c>
      <c r="S47" s="4" t="s">
        <v>71</v>
      </c>
      <c r="T47" s="4">
        <v>199500</v>
      </c>
      <c r="U47" s="4">
        <v>0</v>
      </c>
      <c r="V47" s="4">
        <v>0</v>
      </c>
      <c r="W47" s="4">
        <v>0</v>
      </c>
    </row>
    <row r="48" spans="1:23" x14ac:dyDescent="0.35">
      <c r="A48" s="4"/>
      <c r="B48" s="4" t="s">
        <v>169</v>
      </c>
      <c r="C48" s="4" t="s">
        <v>170</v>
      </c>
      <c r="D48" s="4">
        <v>1</v>
      </c>
      <c r="E48" s="4">
        <v>75000</v>
      </c>
      <c r="F48" s="4">
        <v>0</v>
      </c>
      <c r="G48" s="4">
        <v>0</v>
      </c>
      <c r="H48" s="4">
        <v>75000</v>
      </c>
      <c r="I48" s="15">
        <f>SUM(H48/4675129*100)</f>
        <v>1.6042338083077492</v>
      </c>
      <c r="J48" s="4">
        <v>75000</v>
      </c>
      <c r="K48" s="4">
        <v>0</v>
      </c>
      <c r="L48" s="4">
        <f>+J48+K48</f>
        <v>75000</v>
      </c>
      <c r="M48" s="15">
        <f>SUM(L48/4675129*100)</f>
        <v>1.6042338083077492</v>
      </c>
      <c r="N48" s="4">
        <v>0</v>
      </c>
      <c r="O48" s="15">
        <f>SUM((H48+N48)/4675129*100)</f>
        <v>1.6042338083077492</v>
      </c>
      <c r="P48" s="4">
        <v>57000</v>
      </c>
      <c r="Q48" s="15">
        <f>SUM(P48/H48*100)</f>
        <v>76</v>
      </c>
      <c r="R48" s="4" t="s">
        <v>71</v>
      </c>
      <c r="S48" s="4" t="s">
        <v>71</v>
      </c>
      <c r="T48" s="4">
        <v>75000</v>
      </c>
      <c r="U48" s="4">
        <v>0</v>
      </c>
      <c r="V48" s="4">
        <v>0</v>
      </c>
      <c r="W48" s="4">
        <v>0</v>
      </c>
    </row>
    <row r="49" spans="1:23" x14ac:dyDescent="0.35">
      <c r="A49" s="4"/>
      <c r="B49" s="4" t="s">
        <v>171</v>
      </c>
      <c r="C49" s="4" t="s">
        <v>172</v>
      </c>
      <c r="D49" s="4">
        <v>1</v>
      </c>
      <c r="E49" s="4">
        <v>81000</v>
      </c>
      <c r="F49" s="4">
        <v>0</v>
      </c>
      <c r="G49" s="4">
        <v>0</v>
      </c>
      <c r="H49" s="4">
        <v>81000</v>
      </c>
      <c r="I49" s="15">
        <f>SUM(H49/4675129*100)</f>
        <v>1.7325725129723695</v>
      </c>
      <c r="J49" s="4">
        <v>81000</v>
      </c>
      <c r="K49" s="4">
        <v>0</v>
      </c>
      <c r="L49" s="4">
        <f>+J49+K49</f>
        <v>81000</v>
      </c>
      <c r="M49" s="15">
        <f>SUM(L49/4675129*100)</f>
        <v>1.7325725129723695</v>
      </c>
      <c r="N49" s="4">
        <v>0</v>
      </c>
      <c r="O49" s="15">
        <f>SUM((H49+N49)/4675129*100)</f>
        <v>1.7325725129723695</v>
      </c>
      <c r="P49" s="4">
        <v>81000</v>
      </c>
      <c r="Q49" s="15">
        <f>SUM(P49/H49*100)</f>
        <v>100</v>
      </c>
      <c r="R49" s="4" t="s">
        <v>71</v>
      </c>
      <c r="S49" s="4" t="s">
        <v>71</v>
      </c>
      <c r="T49" s="4">
        <v>81000</v>
      </c>
      <c r="U49" s="4">
        <v>0</v>
      </c>
      <c r="V49" s="4">
        <v>0</v>
      </c>
      <c r="W49" s="4">
        <v>0</v>
      </c>
    </row>
    <row r="50" spans="1:23" x14ac:dyDescent="0.35">
      <c r="A50" s="4"/>
      <c r="B50" s="4" t="s">
        <v>173</v>
      </c>
      <c r="C50" s="4" t="s">
        <v>174</v>
      </c>
      <c r="D50" s="4">
        <v>1</v>
      </c>
      <c r="E50" s="4">
        <v>50625</v>
      </c>
      <c r="F50" s="4">
        <v>0</v>
      </c>
      <c r="G50" s="4">
        <v>0</v>
      </c>
      <c r="H50" s="4">
        <v>50625</v>
      </c>
      <c r="I50" s="15">
        <f>SUM(H50/4675129*100)</f>
        <v>1.0828578206077308</v>
      </c>
      <c r="J50" s="4">
        <v>50625</v>
      </c>
      <c r="K50" s="4">
        <v>0</v>
      </c>
      <c r="L50" s="4">
        <f>+J50+K50</f>
        <v>50625</v>
      </c>
      <c r="M50" s="15">
        <f>SUM(L50/4675129*100)</f>
        <v>1.0828578206077308</v>
      </c>
      <c r="N50" s="4">
        <v>0</v>
      </c>
      <c r="O50" s="15">
        <f>SUM((H50+N50)/4675129*100)</f>
        <v>1.0828578206077308</v>
      </c>
      <c r="P50" s="4">
        <v>50625</v>
      </c>
      <c r="Q50" s="15">
        <f>SUM(P50/H50*100)</f>
        <v>100</v>
      </c>
      <c r="R50" s="4" t="s">
        <v>71</v>
      </c>
      <c r="S50" s="4" t="s">
        <v>71</v>
      </c>
      <c r="T50" s="4">
        <v>50625</v>
      </c>
      <c r="U50" s="4">
        <v>0</v>
      </c>
      <c r="V50" s="4">
        <v>0</v>
      </c>
      <c r="W50" s="4">
        <v>0</v>
      </c>
    </row>
    <row r="51" spans="1:23" x14ac:dyDescent="0.35">
      <c r="A51" s="4"/>
      <c r="B51" s="4" t="s">
        <v>175</v>
      </c>
      <c r="C51" s="4" t="s">
        <v>176</v>
      </c>
      <c r="D51" s="4">
        <v>1</v>
      </c>
      <c r="E51" s="4">
        <v>138000</v>
      </c>
      <c r="F51" s="4">
        <v>0</v>
      </c>
      <c r="G51" s="4">
        <v>0</v>
      </c>
      <c r="H51" s="4">
        <v>138000</v>
      </c>
      <c r="I51" s="15">
        <f>SUM(H51/4675129*100)</f>
        <v>2.9517902072862592</v>
      </c>
      <c r="J51" s="4">
        <v>138000</v>
      </c>
      <c r="K51" s="4">
        <v>0</v>
      </c>
      <c r="L51" s="4">
        <f>+J51+K51</f>
        <v>138000</v>
      </c>
      <c r="M51" s="15">
        <f>SUM(L51/4675129*100)</f>
        <v>2.9517902072862592</v>
      </c>
      <c r="N51" s="4">
        <v>0</v>
      </c>
      <c r="O51" s="15">
        <f>SUM((H51+N51)/4675129*100)</f>
        <v>2.9517902072862592</v>
      </c>
      <c r="P51" s="4">
        <v>63000</v>
      </c>
      <c r="Q51" s="15">
        <f>SUM(P51/H51*100)</f>
        <v>45.652173913043477</v>
      </c>
      <c r="R51" s="4" t="s">
        <v>71</v>
      </c>
      <c r="S51" s="4" t="s">
        <v>71</v>
      </c>
      <c r="T51" s="4">
        <v>138000</v>
      </c>
      <c r="U51" s="4">
        <v>0</v>
      </c>
      <c r="V51" s="4">
        <v>0</v>
      </c>
      <c r="W51" s="4">
        <v>0</v>
      </c>
    </row>
    <row r="52" spans="1:23" x14ac:dyDescent="0.35">
      <c r="A52" s="4"/>
      <c r="B52" s="4" t="s">
        <v>177</v>
      </c>
      <c r="C52" s="4" t="s">
        <v>178</v>
      </c>
      <c r="D52" s="4">
        <v>1</v>
      </c>
      <c r="E52" s="4">
        <v>147000</v>
      </c>
      <c r="F52" s="4">
        <v>0</v>
      </c>
      <c r="G52" s="4">
        <v>0</v>
      </c>
      <c r="H52" s="4">
        <v>147000</v>
      </c>
      <c r="I52" s="15">
        <f>SUM(H52/4675129*100)</f>
        <v>3.1442982642831887</v>
      </c>
      <c r="J52" s="4">
        <v>147000</v>
      </c>
      <c r="K52" s="4">
        <v>0</v>
      </c>
      <c r="L52" s="4">
        <f>+J52+K52</f>
        <v>147000</v>
      </c>
      <c r="M52" s="15">
        <f>SUM(L52/4675129*100)</f>
        <v>3.1442982642831887</v>
      </c>
      <c r="N52" s="4">
        <v>0</v>
      </c>
      <c r="O52" s="15">
        <f>SUM((H52+N52)/4675129*100)</f>
        <v>3.1442982642831887</v>
      </c>
      <c r="P52" s="4">
        <v>18000</v>
      </c>
      <c r="Q52" s="15">
        <f>SUM(P52/H52*100)</f>
        <v>12.244897959183673</v>
      </c>
      <c r="R52" s="4" t="s">
        <v>71</v>
      </c>
      <c r="S52" s="4" t="s">
        <v>71</v>
      </c>
      <c r="T52" s="4">
        <v>147000</v>
      </c>
      <c r="U52" s="4">
        <v>0</v>
      </c>
      <c r="V52" s="4">
        <v>0</v>
      </c>
      <c r="W52" s="4">
        <v>0</v>
      </c>
    </row>
    <row r="53" spans="1:23" x14ac:dyDescent="0.35">
      <c r="A53" s="4"/>
      <c r="B53" s="4" t="s">
        <v>179</v>
      </c>
      <c r="C53" s="4" t="s">
        <v>180</v>
      </c>
      <c r="D53" s="4">
        <v>1</v>
      </c>
      <c r="E53" s="4">
        <v>108000</v>
      </c>
      <c r="F53" s="4">
        <v>0</v>
      </c>
      <c r="G53" s="4">
        <v>0</v>
      </c>
      <c r="H53" s="4">
        <v>108000</v>
      </c>
      <c r="I53" s="15">
        <f>SUM(H53/4675129*100)</f>
        <v>2.3100966839631591</v>
      </c>
      <c r="J53" s="4">
        <v>108000</v>
      </c>
      <c r="K53" s="4">
        <v>0</v>
      </c>
      <c r="L53" s="4">
        <f>+J53+K53</f>
        <v>108000</v>
      </c>
      <c r="M53" s="15">
        <f>SUM(L53/4675129*100)</f>
        <v>2.3100966839631591</v>
      </c>
      <c r="N53" s="4">
        <v>0</v>
      </c>
      <c r="O53" s="15">
        <f>SUM((H53+N53)/4675129*100)</f>
        <v>2.3100966839631591</v>
      </c>
      <c r="P53" s="4">
        <v>108000</v>
      </c>
      <c r="Q53" s="15">
        <f>SUM(P53/H53*100)</f>
        <v>100</v>
      </c>
      <c r="R53" s="4" t="s">
        <v>71</v>
      </c>
      <c r="S53" s="4" t="s">
        <v>71</v>
      </c>
      <c r="T53" s="4">
        <v>108000</v>
      </c>
      <c r="U53" s="4">
        <v>0</v>
      </c>
      <c r="V53" s="4">
        <v>0</v>
      </c>
      <c r="W53" s="4">
        <v>0</v>
      </c>
    </row>
    <row r="54" spans="1:23" x14ac:dyDescent="0.35">
      <c r="A54" s="4"/>
      <c r="B54" s="4" t="s">
        <v>181</v>
      </c>
      <c r="C54" s="4" t="s">
        <v>182</v>
      </c>
      <c r="D54" s="4">
        <v>1</v>
      </c>
      <c r="E54" s="4">
        <v>108000</v>
      </c>
      <c r="F54" s="4">
        <v>0</v>
      </c>
      <c r="G54" s="4">
        <v>0</v>
      </c>
      <c r="H54" s="4">
        <v>108000</v>
      </c>
      <c r="I54" s="15">
        <f>SUM(H54/4675129*100)</f>
        <v>2.3100966839631591</v>
      </c>
      <c r="J54" s="4">
        <v>108000</v>
      </c>
      <c r="K54" s="4">
        <v>0</v>
      </c>
      <c r="L54" s="4">
        <f>+J54+K54</f>
        <v>108000</v>
      </c>
      <c r="M54" s="15">
        <f>SUM(L54/4675129*100)</f>
        <v>2.3100966839631591</v>
      </c>
      <c r="N54" s="4">
        <v>0</v>
      </c>
      <c r="O54" s="15">
        <f>SUM((H54+N54)/4675129*100)</f>
        <v>2.3100966839631591</v>
      </c>
      <c r="P54" s="4">
        <v>105000</v>
      </c>
      <c r="Q54" s="15">
        <f>SUM(P54/H54*100)</f>
        <v>97.222222222222214</v>
      </c>
      <c r="R54" s="4" t="s">
        <v>71</v>
      </c>
      <c r="S54" s="4" t="s">
        <v>71</v>
      </c>
      <c r="T54" s="4">
        <v>108000</v>
      </c>
      <c r="U54" s="4">
        <v>0</v>
      </c>
      <c r="V54" s="4">
        <v>0</v>
      </c>
      <c r="W54" s="4">
        <v>0</v>
      </c>
    </row>
    <row r="55" spans="1:23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35">
      <c r="A56" s="4" t="s">
        <v>129</v>
      </c>
      <c r="B56" s="4" t="s">
        <v>183</v>
      </c>
      <c r="C56" s="4"/>
      <c r="D56" s="4">
        <v>4</v>
      </c>
      <c r="E56" s="4">
        <v>51000</v>
      </c>
      <c r="F56" s="4">
        <v>0</v>
      </c>
      <c r="G56" s="4">
        <v>0</v>
      </c>
      <c r="H56" s="4">
        <v>51000</v>
      </c>
      <c r="I56" s="15">
        <f>SUM(H56/4675129*100)</f>
        <v>1.0908789896492697</v>
      </c>
      <c r="J56" s="4">
        <v>51000</v>
      </c>
      <c r="K56" s="4">
        <v>0</v>
      </c>
      <c r="L56" s="4">
        <f>+J56+K56</f>
        <v>51000</v>
      </c>
      <c r="M56" s="15">
        <f>SUM(L56/4675129*100)</f>
        <v>1.0908789896492697</v>
      </c>
      <c r="N56" s="4">
        <v>0</v>
      </c>
      <c r="O56" s="15">
        <f>SUM((H56+N56)/4675129*100)</f>
        <v>1.0908789896492697</v>
      </c>
      <c r="P56" s="4">
        <v>0</v>
      </c>
      <c r="Q56" s="15">
        <v>0</v>
      </c>
      <c r="R56" s="4" t="s">
        <v>71</v>
      </c>
      <c r="S56" s="4" t="s">
        <v>71</v>
      </c>
      <c r="T56" s="4">
        <v>51000</v>
      </c>
      <c r="U56" s="4">
        <v>0</v>
      </c>
      <c r="V56" s="4">
        <v>0</v>
      </c>
      <c r="W56" s="4">
        <v>0</v>
      </c>
    </row>
    <row r="57" spans="1:23" x14ac:dyDescent="0.35">
      <c r="A57" s="4" t="s">
        <v>131</v>
      </c>
      <c r="B57" s="4" t="s">
        <v>184</v>
      </c>
      <c r="C57" s="4"/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5">
        <f>SUM(H57/4675129*100)</f>
        <v>0</v>
      </c>
      <c r="J57" s="4">
        <v>0</v>
      </c>
      <c r="K57" s="4">
        <v>0</v>
      </c>
      <c r="L57" s="4">
        <f>+J57+K57</f>
        <v>0</v>
      </c>
      <c r="M57" s="15">
        <f>SUM(L57/4675129*100)</f>
        <v>0</v>
      </c>
      <c r="N57" s="4">
        <v>0</v>
      </c>
      <c r="O57" s="15">
        <f>SUM((H57+N57)/4675129*100)</f>
        <v>0</v>
      </c>
      <c r="P57" s="4">
        <v>0</v>
      </c>
      <c r="Q57" s="15">
        <v>0</v>
      </c>
      <c r="R57" s="4" t="s">
        <v>71</v>
      </c>
      <c r="S57" s="4" t="s">
        <v>71</v>
      </c>
      <c r="T57" s="4">
        <v>0</v>
      </c>
      <c r="U57" s="4">
        <v>0</v>
      </c>
      <c r="V57" s="4">
        <v>0</v>
      </c>
      <c r="W57" s="4">
        <v>0</v>
      </c>
    </row>
    <row r="58" spans="1:23" x14ac:dyDescent="0.35">
      <c r="A58" s="4" t="s">
        <v>133</v>
      </c>
      <c r="B58" s="4" t="s">
        <v>185</v>
      </c>
      <c r="C58" s="4"/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5">
        <f>SUM(H58/4675129*100)</f>
        <v>0</v>
      </c>
      <c r="J58" s="4">
        <v>0</v>
      </c>
      <c r="K58" s="4">
        <v>0</v>
      </c>
      <c r="L58" s="4">
        <f>+J58+K58</f>
        <v>0</v>
      </c>
      <c r="M58" s="15">
        <f>SUM(L58/4675129*100)</f>
        <v>0</v>
      </c>
      <c r="N58" s="4">
        <v>0</v>
      </c>
      <c r="O58" s="15">
        <f>SUM((H58+N58)/4675129*100)</f>
        <v>0</v>
      </c>
      <c r="P58" s="4">
        <v>0</v>
      </c>
      <c r="Q58" s="15">
        <v>0</v>
      </c>
      <c r="R58" s="4" t="s">
        <v>71</v>
      </c>
      <c r="S58" s="4" t="s">
        <v>71</v>
      </c>
      <c r="T58" s="4">
        <v>0</v>
      </c>
      <c r="U58" s="4">
        <v>0</v>
      </c>
      <c r="V58" s="4">
        <v>0</v>
      </c>
      <c r="W58" s="4">
        <v>0</v>
      </c>
    </row>
    <row r="59" spans="1:23" x14ac:dyDescent="0.35">
      <c r="A59" s="4" t="s">
        <v>186</v>
      </c>
      <c r="B59" s="4" t="s">
        <v>187</v>
      </c>
      <c r="C59" s="4"/>
      <c r="D59" s="4">
        <v>7</v>
      </c>
      <c r="E59" s="4">
        <v>171000</v>
      </c>
      <c r="F59" s="4">
        <v>0</v>
      </c>
      <c r="G59" s="4">
        <v>0</v>
      </c>
      <c r="H59" s="4">
        <v>171000</v>
      </c>
      <c r="I59" s="15">
        <f>SUM(H59/4675129*100)</f>
        <v>3.6576530829416685</v>
      </c>
      <c r="J59" s="4">
        <v>171000</v>
      </c>
      <c r="K59" s="4">
        <v>0</v>
      </c>
      <c r="L59" s="4">
        <f>+J59+K59</f>
        <v>171000</v>
      </c>
      <c r="M59" s="15">
        <f>SUM(L59/4675129*100)</f>
        <v>3.6576530829416685</v>
      </c>
      <c r="N59" s="4">
        <v>0</v>
      </c>
      <c r="O59" s="15">
        <f>SUM((H59+N59)/4675129*100)</f>
        <v>3.6576530829416685</v>
      </c>
      <c r="P59" s="4">
        <v>6000</v>
      </c>
      <c r="Q59" s="15">
        <f>SUM(P59/H59*100)</f>
        <v>3.5087719298245612</v>
      </c>
      <c r="R59" s="4" t="s">
        <v>71</v>
      </c>
      <c r="S59" s="4" t="s">
        <v>71</v>
      </c>
      <c r="T59" s="4">
        <v>171000</v>
      </c>
      <c r="U59" s="4">
        <v>0</v>
      </c>
      <c r="V59" s="4">
        <v>0</v>
      </c>
      <c r="W59" s="4">
        <v>0</v>
      </c>
    </row>
    <row r="60" spans="1:23" x14ac:dyDescent="0.35">
      <c r="A60" s="4"/>
      <c r="B60" s="4" t="s">
        <v>188</v>
      </c>
      <c r="C60" s="4" t="s">
        <v>189</v>
      </c>
      <c r="D60" s="4">
        <v>1</v>
      </c>
      <c r="E60" s="4">
        <v>84000</v>
      </c>
      <c r="F60" s="4">
        <v>0</v>
      </c>
      <c r="G60" s="4">
        <v>0</v>
      </c>
      <c r="H60" s="4">
        <v>84000</v>
      </c>
      <c r="I60" s="15">
        <f>SUM(H60/4675129*100)</f>
        <v>1.7967418653046792</v>
      </c>
      <c r="J60" s="4">
        <v>84000</v>
      </c>
      <c r="K60" s="4">
        <v>0</v>
      </c>
      <c r="L60" s="4">
        <f>+J60+K60</f>
        <v>84000</v>
      </c>
      <c r="M60" s="15">
        <f>SUM(L60/4675129*100)</f>
        <v>1.7967418653046792</v>
      </c>
      <c r="N60" s="4">
        <v>0</v>
      </c>
      <c r="O60" s="15">
        <f>SUM((H60+N60)/4675129*100)</f>
        <v>1.7967418653046792</v>
      </c>
      <c r="P60" s="4">
        <v>6000</v>
      </c>
      <c r="Q60" s="15">
        <f>SUM(P60/H60*100)</f>
        <v>7.1428571428571423</v>
      </c>
      <c r="R60" s="4" t="s">
        <v>71</v>
      </c>
      <c r="S60" s="4" t="s">
        <v>71</v>
      </c>
      <c r="T60" s="4">
        <v>84000</v>
      </c>
      <c r="U60" s="4"/>
      <c r="V60" s="4"/>
      <c r="W60" s="4"/>
    </row>
    <row r="61" spans="1:23" x14ac:dyDescent="0.35">
      <c r="A61" s="4" t="s">
        <v>190</v>
      </c>
      <c r="B61" s="4" t="s">
        <v>94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35">
      <c r="A62" s="4"/>
      <c r="B62" s="4" t="s">
        <v>191</v>
      </c>
      <c r="C62" s="4"/>
      <c r="D62" s="4">
        <v>1</v>
      </c>
      <c r="E62" s="4">
        <v>3000</v>
      </c>
      <c r="F62" s="4">
        <v>0</v>
      </c>
      <c r="G62" s="4">
        <v>0</v>
      </c>
      <c r="H62" s="4">
        <v>3000</v>
      </c>
      <c r="I62" s="15">
        <f>SUM(H62/4675129*100)</f>
        <v>6.416935233230997E-2</v>
      </c>
      <c r="J62" s="4">
        <v>3000</v>
      </c>
      <c r="K62" s="4">
        <v>0</v>
      </c>
      <c r="L62" s="4">
        <f>+J62+K62</f>
        <v>3000</v>
      </c>
      <c r="M62" s="15">
        <f>SUM(L62/4675129*100)</f>
        <v>6.416935233230997E-2</v>
      </c>
      <c r="N62" s="4">
        <v>0</v>
      </c>
      <c r="O62" s="15">
        <f>SUM((H62+N62)/4675129*100)</f>
        <v>6.416935233230997E-2</v>
      </c>
      <c r="P62" s="4">
        <v>0</v>
      </c>
      <c r="Q62" s="15">
        <v>0</v>
      </c>
      <c r="R62" s="4" t="s">
        <v>71</v>
      </c>
      <c r="S62" s="4" t="s">
        <v>71</v>
      </c>
      <c r="T62" s="4">
        <v>3000</v>
      </c>
      <c r="U62" s="4">
        <v>0</v>
      </c>
      <c r="V62" s="4">
        <v>0</v>
      </c>
      <c r="W62" s="4">
        <v>0</v>
      </c>
    </row>
    <row r="63" spans="1:23" x14ac:dyDescent="0.35">
      <c r="A63" s="4"/>
      <c r="B63" s="4" t="s">
        <v>192</v>
      </c>
      <c r="C63" s="4"/>
      <c r="D63" s="4">
        <v>6</v>
      </c>
      <c r="E63" s="4">
        <v>147000</v>
      </c>
      <c r="F63" s="4">
        <v>0</v>
      </c>
      <c r="G63" s="4">
        <v>0</v>
      </c>
      <c r="H63" s="4">
        <v>147000</v>
      </c>
      <c r="I63" s="15">
        <f>SUM(H63/4675129*100)</f>
        <v>3.1442982642831887</v>
      </c>
      <c r="J63" s="4">
        <v>147000</v>
      </c>
      <c r="K63" s="4">
        <v>0</v>
      </c>
      <c r="L63" s="4">
        <f>+J63+K63</f>
        <v>147000</v>
      </c>
      <c r="M63" s="15">
        <f>SUM(L63/4675129*100)</f>
        <v>3.1442982642831887</v>
      </c>
      <c r="N63" s="4">
        <v>0</v>
      </c>
      <c r="O63" s="15">
        <f>SUM((H63+N63)/4675129*100)</f>
        <v>3.1442982642831887</v>
      </c>
      <c r="P63" s="4">
        <v>0</v>
      </c>
      <c r="Q63" s="15">
        <v>0</v>
      </c>
      <c r="R63" s="4" t="s">
        <v>71</v>
      </c>
      <c r="S63" s="4" t="s">
        <v>71</v>
      </c>
      <c r="T63" s="4">
        <v>147000</v>
      </c>
      <c r="U63" s="4">
        <v>0</v>
      </c>
      <c r="V63" s="4">
        <v>0</v>
      </c>
      <c r="W63" s="4">
        <v>0</v>
      </c>
    </row>
    <row r="64" spans="1:23" x14ac:dyDescent="0.35">
      <c r="A64" s="4"/>
      <c r="B64" s="4" t="s">
        <v>193</v>
      </c>
      <c r="C64" s="4" t="s">
        <v>194</v>
      </c>
      <c r="D64" s="4">
        <v>1</v>
      </c>
      <c r="E64" s="4">
        <v>111000</v>
      </c>
      <c r="F64" s="4">
        <v>0</v>
      </c>
      <c r="G64" s="4">
        <v>0</v>
      </c>
      <c r="H64" s="4">
        <v>111000</v>
      </c>
      <c r="I64" s="15">
        <f>SUM(H64/4675129*100)</f>
        <v>2.3742660362954688</v>
      </c>
      <c r="J64" s="4">
        <v>111000</v>
      </c>
      <c r="K64" s="4">
        <v>0</v>
      </c>
      <c r="L64" s="4">
        <f>+J64+K64</f>
        <v>111000</v>
      </c>
      <c r="M64" s="15">
        <f>SUM(L64/4675129*100)</f>
        <v>2.3742660362954688</v>
      </c>
      <c r="N64" s="4">
        <v>0</v>
      </c>
      <c r="O64" s="15">
        <f>SUM((H64+N64)/4675129*100)</f>
        <v>2.3742660362954688</v>
      </c>
      <c r="P64" s="4">
        <v>111000</v>
      </c>
      <c r="Q64" s="15">
        <f>SUM(P64/H64*100)</f>
        <v>100</v>
      </c>
      <c r="R64" s="4" t="s">
        <v>71</v>
      </c>
      <c r="S64" s="4" t="s">
        <v>71</v>
      </c>
      <c r="T64" s="4">
        <v>111000</v>
      </c>
      <c r="U64" s="4">
        <v>0</v>
      </c>
      <c r="V64" s="4">
        <v>0</v>
      </c>
      <c r="W64" s="4">
        <v>0</v>
      </c>
    </row>
    <row r="65" spans="1:23" s="6" customFormat="1" x14ac:dyDescent="0.35">
      <c r="A65" s="11"/>
      <c r="B65" s="11" t="s">
        <v>195</v>
      </c>
      <c r="C65" s="11"/>
      <c r="D65" s="11">
        <f>+D35+D36+D37+D38+D39+D40+D41+D42+D56+D57+D58+D59+D62+D63</f>
        <v>129</v>
      </c>
      <c r="E65" s="11">
        <f>+E35+E36+E37+E38+E39+E40+E41+E42+E56+E57+E58+E59+E62+E63</f>
        <v>2083499</v>
      </c>
      <c r="F65" s="11">
        <f>+F35+F36+F37+F38+F39+F40+F41+F42+F56+F57+F58+F59+F62+F63</f>
        <v>0</v>
      </c>
      <c r="G65" s="11">
        <f>+G35+G36+G37+G38+G39+G40+G41+G42+G56+G57+G58+G59+G62+G63</f>
        <v>0</v>
      </c>
      <c r="H65" s="11">
        <f>+H35+H36+H37+H38+H39+H40+H41+H42+H56+H57+H58+H59+H62+H63</f>
        <v>2083499</v>
      </c>
      <c r="I65" s="16">
        <f>+I35+I36+I37+I38+I39+I40+I41+I42+I56+I57+I58+I59+I62+I63</f>
        <v>44.565593805005165</v>
      </c>
      <c r="J65" s="11">
        <f>+J35+J36+J37+J38+J39+J40+J41+J42+J56+J57+J58+J59+J62+J63</f>
        <v>2083499</v>
      </c>
      <c r="K65" s="11">
        <f>+K35+K36+K37+K38+K39+K40+K41+K42+K56+K57+K58+K59+K62+K63</f>
        <v>0</v>
      </c>
      <c r="L65" s="11">
        <f>+L35+L36+L37+L38+L39+L40+L41+L42+L56+L57+L58+L59+L62+L63</f>
        <v>2083499</v>
      </c>
      <c r="M65" s="16">
        <f>+M35+M36+M37+M38+M39+M40+M41+M42+M56+M57+M58+M59+M62+M63</f>
        <v>44.565593805005165</v>
      </c>
      <c r="N65" s="11">
        <f>+N35+N36+N37+N38+N39+N40+N41+N42+N56+N57+N58+N59+N62+N63</f>
        <v>0</v>
      </c>
      <c r="O65" s="16">
        <f>+O35+O36+O37+O38+O39+O40+O41+O42+O56+O57+O58+O59+O62+O63</f>
        <v>44.565593805005165</v>
      </c>
      <c r="P65" s="11">
        <f>+P35+P36+P37+P38+P39+P40+P41+P42+P56+P57+P58+P59+P62+P63</f>
        <v>6000</v>
      </c>
      <c r="Q65" s="16">
        <v>0</v>
      </c>
      <c r="R65" s="11"/>
      <c r="S65" s="11"/>
      <c r="T65" s="11">
        <f>+T35+T36+T37+T38+T39+T40+T41+T42+T56+T57+T58+T59+T62+T63</f>
        <v>2083499</v>
      </c>
      <c r="U65" s="11"/>
      <c r="V65" s="11"/>
      <c r="W65" s="11"/>
    </row>
    <row r="66" spans="1:23" s="6" customFormat="1" x14ac:dyDescent="0.35">
      <c r="A66" s="11"/>
      <c r="B66" s="11" t="s">
        <v>196</v>
      </c>
      <c r="C66" s="11"/>
      <c r="D66" s="11">
        <f>+D19+D28+D33+D65</f>
        <v>129</v>
      </c>
      <c r="E66" s="11">
        <f>+E19+E28+E33+E65</f>
        <v>2083499</v>
      </c>
      <c r="F66" s="11">
        <f>+F19+F28+F33+F65</f>
        <v>0</v>
      </c>
      <c r="G66" s="11">
        <f>+G19+G28+G33+G65</f>
        <v>0</v>
      </c>
      <c r="H66" s="11">
        <f>+H19+H28+H33+H65</f>
        <v>2083499</v>
      </c>
      <c r="I66" s="16">
        <f>+I19+I28+I33+I65</f>
        <v>44.565593805005165</v>
      </c>
      <c r="J66" s="11">
        <f>+J19+J28+J33+J65</f>
        <v>2083499</v>
      </c>
      <c r="K66" s="11">
        <f>+K19+K28+K33+K65</f>
        <v>0</v>
      </c>
      <c r="L66" s="11">
        <f>+L19+L28+L33+L65</f>
        <v>2083499</v>
      </c>
      <c r="M66" s="16">
        <f>+M19+M28+M33+M65</f>
        <v>44.565593805005165</v>
      </c>
      <c r="N66" s="11">
        <f>+N19+N28+N33+N65</f>
        <v>0</v>
      </c>
      <c r="O66" s="16">
        <f>+O19+O28+O33+O65</f>
        <v>44.565593805005165</v>
      </c>
      <c r="P66" s="11">
        <f>+P19+P28+P33+P65</f>
        <v>6000</v>
      </c>
      <c r="Q66" s="16">
        <v>0</v>
      </c>
      <c r="R66" s="11"/>
      <c r="S66" s="11"/>
      <c r="T66" s="11">
        <f>+T19+T28+T33+T65</f>
        <v>2083499</v>
      </c>
      <c r="U66" s="11">
        <f>+U19+U28+U33+U65</f>
        <v>0</v>
      </c>
      <c r="V66" s="11">
        <f>+V19+V28+V33+V65</f>
        <v>0</v>
      </c>
      <c r="W66" s="11">
        <f>+W19+W28+W33+W65</f>
        <v>0</v>
      </c>
    </row>
  </sheetData>
  <mergeCells count="9">
    <mergeCell ref="J6:M6"/>
    <mergeCell ref="P6:Q6"/>
    <mergeCell ref="R6:S6"/>
    <mergeCell ref="J3:M3"/>
    <mergeCell ref="P3:Q3"/>
    <mergeCell ref="R3:S3"/>
    <mergeCell ref="U3:W3"/>
    <mergeCell ref="J4:L4"/>
    <mergeCell ref="U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4.5" x14ac:dyDescent="0.35"/>
  <cols>
    <col min="1" max="1" width="10.6328125" customWidth="1"/>
    <col min="2" max="2" width="45.6328125" customWidth="1"/>
    <col min="3" max="3" width="12.6328125" customWidth="1"/>
    <col min="4" max="8" width="16.6328125" customWidth="1"/>
    <col min="9" max="13" width="12.6328125" customWidth="1"/>
    <col min="14" max="15" width="20.6328125" customWidth="1"/>
    <col min="16" max="18" width="12.6328125" customWidth="1"/>
    <col min="19" max="20" width="16.6328125" customWidth="1"/>
  </cols>
  <sheetData>
    <row r="1" spans="1:20" s="7" customFormat="1" ht="15.5" x14ac:dyDescent="0.35">
      <c r="A1" s="7" t="s">
        <v>197</v>
      </c>
    </row>
    <row r="3" spans="1:20" s="6" customFormat="1" ht="87" x14ac:dyDescent="0.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111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29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3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3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35">
      <c r="A7" s="5" t="s">
        <v>85</v>
      </c>
      <c r="B7" s="4" t="s">
        <v>198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SUM(H7/4675129*100)</f>
        <v>0</v>
      </c>
      <c r="J7" s="4">
        <v>0</v>
      </c>
      <c r="K7" s="4">
        <v>0</v>
      </c>
      <c r="L7" s="4">
        <f>+J7+K7</f>
        <v>0</v>
      </c>
      <c r="M7" s="15">
        <f>SUM(L7/4675129*100)</f>
        <v>0</v>
      </c>
      <c r="N7" s="4">
        <v>0</v>
      </c>
      <c r="O7" s="15">
        <f>SUM((H7+N7)/4675129*100)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35">
      <c r="A8" s="5" t="s">
        <v>100</v>
      </c>
      <c r="B8" s="4" t="s">
        <v>199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SUM(H8/4675129*100)</f>
        <v>0</v>
      </c>
      <c r="J8" s="4">
        <v>0</v>
      </c>
      <c r="K8" s="4">
        <v>0</v>
      </c>
      <c r="L8" s="4">
        <f>+J8+K8</f>
        <v>0</v>
      </c>
      <c r="M8" s="15">
        <f>SUM(L8/4675129*100)</f>
        <v>0</v>
      </c>
      <c r="N8" s="4">
        <v>0</v>
      </c>
      <c r="O8" s="15">
        <f>SUM((H8+N8)/4675129*100)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35">
      <c r="A10" s="11"/>
      <c r="B10" s="11" t="s">
        <v>200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4.5" x14ac:dyDescent="0.35"/>
  <cols>
    <col min="1" max="1" width="50.6328125" customWidth="1"/>
    <col min="2" max="3" width="20.6328125" customWidth="1"/>
    <col min="5" max="5" width="20.6328125" customWidth="1"/>
  </cols>
  <sheetData>
    <row r="1" spans="1:4" s="7" customFormat="1" ht="15.5" x14ac:dyDescent="0.35">
      <c r="A1" s="21" t="s">
        <v>201</v>
      </c>
      <c r="B1" s="21"/>
      <c r="C1" s="21"/>
      <c r="D1" s="21"/>
    </row>
    <row r="2" spans="1:4" x14ac:dyDescent="0.35">
      <c r="A2" s="4" t="s">
        <v>202</v>
      </c>
      <c r="B2" s="4" t="s">
        <v>203</v>
      </c>
      <c r="C2" s="4" t="s">
        <v>204</v>
      </c>
      <c r="D2" s="4" t="s">
        <v>205</v>
      </c>
    </row>
    <row r="3" spans="1:4" x14ac:dyDescent="0.35">
      <c r="A3" s="4"/>
      <c r="B3" s="4"/>
      <c r="C3" s="4"/>
      <c r="D3" s="4"/>
    </row>
    <row r="4" spans="1:4" s="6" customFormat="1" x14ac:dyDescent="0.3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4.5" x14ac:dyDescent="0.35"/>
  <cols>
    <col min="1" max="2" width="50.6328125" customWidth="1"/>
  </cols>
  <sheetData>
    <row r="1" spans="1:2" s="7" customFormat="1" ht="15.5" x14ac:dyDescent="0.35">
      <c r="A1" s="22" t="s">
        <v>206</v>
      </c>
      <c r="B1" s="22"/>
    </row>
    <row r="2" spans="1:2" x14ac:dyDescent="0.35">
      <c r="A2" s="4" t="s">
        <v>34</v>
      </c>
      <c r="B2" s="4" t="s">
        <v>204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4.5" x14ac:dyDescent="0.35"/>
  <cols>
    <col min="1" max="1" width="6.6328125" customWidth="1"/>
    <col min="2" max="2" width="50.6328125" customWidth="1"/>
    <col min="3" max="4" width="12.6328125" customWidth="1"/>
    <col min="5" max="5" width="50.6328125" customWidth="1"/>
    <col min="6" max="7" width="12.6328125" customWidth="1"/>
    <col min="8" max="10" width="20.6328125" customWidth="1"/>
  </cols>
  <sheetData>
    <row r="1" spans="1:10" s="23" customFormat="1" ht="13" x14ac:dyDescent="0.3"/>
    <row r="2" spans="1:10" s="7" customFormat="1" ht="15.5" x14ac:dyDescent="0.35">
      <c r="A2" s="24" t="s">
        <v>207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3" customFormat="1" ht="52" x14ac:dyDescent="0.3">
      <c r="A3" s="25" t="s">
        <v>208</v>
      </c>
      <c r="B3" s="26" t="s">
        <v>209</v>
      </c>
      <c r="C3" s="26"/>
      <c r="D3" s="26"/>
      <c r="E3" s="26" t="s">
        <v>210</v>
      </c>
      <c r="F3" s="26"/>
      <c r="G3" s="26"/>
      <c r="H3" s="27" t="s">
        <v>211</v>
      </c>
      <c r="I3" s="27"/>
      <c r="J3" s="28" t="s">
        <v>212</v>
      </c>
    </row>
    <row r="4" spans="1:10" s="23" customFormat="1" ht="13" x14ac:dyDescent="0.3">
      <c r="A4" s="25" t="s">
        <v>213</v>
      </c>
      <c r="B4" s="27" t="s">
        <v>214</v>
      </c>
      <c r="C4" s="27"/>
      <c r="D4" s="27"/>
      <c r="E4" s="27" t="s">
        <v>215</v>
      </c>
      <c r="F4" s="27"/>
      <c r="G4" s="27"/>
      <c r="H4" s="27" t="s">
        <v>216</v>
      </c>
      <c r="I4" s="27"/>
      <c r="J4" s="29" t="s">
        <v>217</v>
      </c>
    </row>
    <row r="5" spans="1:10" s="23" customFormat="1" ht="52" x14ac:dyDescent="0.3">
      <c r="A5" s="25" t="s">
        <v>218</v>
      </c>
      <c r="B5" s="25" t="s">
        <v>219</v>
      </c>
      <c r="C5" s="25" t="s">
        <v>81</v>
      </c>
      <c r="D5" s="25" t="s">
        <v>220</v>
      </c>
      <c r="E5" s="25" t="s">
        <v>219</v>
      </c>
      <c r="F5" s="25" t="s">
        <v>81</v>
      </c>
      <c r="G5" s="25" t="s">
        <v>220</v>
      </c>
      <c r="H5" s="25" t="s">
        <v>221</v>
      </c>
      <c r="I5" s="28" t="s">
        <v>222</v>
      </c>
      <c r="J5" s="25"/>
    </row>
    <row r="6" spans="1:10" x14ac:dyDescent="0.35">
      <c r="A6" s="4">
        <v>1</v>
      </c>
      <c r="B6" s="13" t="s">
        <v>223</v>
      </c>
      <c r="C6" s="13" t="s">
        <v>223</v>
      </c>
      <c r="D6" s="13" t="s">
        <v>223</v>
      </c>
      <c r="E6" s="13" t="s">
        <v>223</v>
      </c>
      <c r="F6" s="13" t="s">
        <v>223</v>
      </c>
      <c r="G6" s="13" t="s">
        <v>223</v>
      </c>
      <c r="H6" s="13" t="s">
        <v>223</v>
      </c>
      <c r="I6" s="13" t="s">
        <v>223</v>
      </c>
      <c r="J6" s="13" t="s">
        <v>223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4.5" x14ac:dyDescent="0.35"/>
  <cols>
    <col min="1" max="1" width="50.6328125" customWidth="1"/>
    <col min="2" max="3" width="20.6328125" customWidth="1"/>
    <col min="5" max="5" width="20.6328125" customWidth="1"/>
  </cols>
  <sheetData>
    <row r="1" spans="1:4" s="7" customFormat="1" ht="15.5" x14ac:dyDescent="0.35">
      <c r="A1" s="21" t="s">
        <v>224</v>
      </c>
      <c r="B1" s="21"/>
      <c r="C1" s="21"/>
      <c r="D1" s="21"/>
    </row>
    <row r="2" spans="1:4" x14ac:dyDescent="0.35">
      <c r="A2" s="4"/>
      <c r="B2" s="4" t="s">
        <v>225</v>
      </c>
      <c r="C2" s="4" t="s">
        <v>226</v>
      </c>
      <c r="D2" s="4" t="s">
        <v>227</v>
      </c>
    </row>
    <row r="3" spans="1:4" x14ac:dyDescent="0.35">
      <c r="A3" s="4" t="s">
        <v>228</v>
      </c>
      <c r="B3" s="4"/>
      <c r="C3" s="4"/>
      <c r="D3" s="4"/>
    </row>
    <row r="4" spans="1:4" x14ac:dyDescent="0.35">
      <c r="A4" s="4" t="s">
        <v>229</v>
      </c>
      <c r="B4" s="4"/>
      <c r="C4" s="4"/>
      <c r="D4" s="4"/>
    </row>
    <row r="5" spans="1:4" x14ac:dyDescent="0.35">
      <c r="A5" s="4" t="s">
        <v>230</v>
      </c>
      <c r="B5" s="4"/>
      <c r="C5" s="4"/>
      <c r="D5" s="4"/>
    </row>
    <row r="6" spans="1:4" x14ac:dyDescent="0.35">
      <c r="A6" s="4" t="s">
        <v>231</v>
      </c>
      <c r="B6" s="4"/>
      <c r="C6" s="4"/>
      <c r="D6" s="4"/>
    </row>
    <row r="7" spans="1:4" x14ac:dyDescent="0.35">
      <c r="A7" s="4" t="s">
        <v>232</v>
      </c>
      <c r="B7" s="4"/>
      <c r="C7" s="4"/>
      <c r="D7" s="4"/>
    </row>
    <row r="8" spans="1:4" x14ac:dyDescent="0.35">
      <c r="A8" s="4"/>
      <c r="B8" s="4"/>
      <c r="C8" s="4"/>
      <c r="D8" s="4"/>
    </row>
  </sheetData>
  <pageMargins left="1.3888888888888888E-2" right="0.20833333333333334" top="0.83333333333333337" bottom="0.4166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'Table-VI  foreign ownership'!Print_Titles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Narasimha Rao Rambotla</dc:creator>
  <cp:lastModifiedBy>Narasimha Rao Rambotla</cp:lastModifiedBy>
  <dcterms:created xsi:type="dcterms:W3CDTF">2022-10-03T04:54:39Z</dcterms:created>
  <dcterms:modified xsi:type="dcterms:W3CDTF">2022-10-03T04:55:47Z</dcterms:modified>
</cp:coreProperties>
</file>